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ancialarchitectsllc.sharepoint.com/FinArch Share FIle/Calculators &amp; Technical Reference/"/>
    </mc:Choice>
  </mc:AlternateContent>
  <xr:revisionPtr revIDLastSave="52" documentId="14_{713205BD-BBA4-4EC0-AFAF-7AD036DB3020}" xr6:coauthVersionLast="47" xr6:coauthVersionMax="47" xr10:uidLastSave="{F214255F-D101-4A7E-9835-AA8BEF9DC70B}"/>
  <bookViews>
    <workbookView xWindow="-120" yWindow="-120" windowWidth="29040" windowHeight="15840" xr2:uid="{00000000-000D-0000-FFFF-FFFF00000000}"/>
  </bookViews>
  <sheets>
    <sheet name="Efficient Frontier" sheetId="1" r:id="rId1"/>
    <sheet name="Market Data" sheetId="2" r:id="rId2"/>
  </sheets>
  <definedNames>
    <definedName name="_xlnm.Print_Area" localSheetId="0">'Efficient Frontier'!$A$1:$J$46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" i="1" l="1"/>
  <c r="N1" i="1"/>
  <c r="E1" i="2"/>
  <c r="F92" i="2" s="1"/>
  <c r="E95" i="2" l="1"/>
  <c r="F97" i="2"/>
  <c r="F99" i="2"/>
  <c r="F96" i="2"/>
  <c r="F91" i="2"/>
  <c r="E94" i="2"/>
  <c r="F94" i="2"/>
  <c r="E97" i="2"/>
  <c r="F98" i="2"/>
  <c r="E93" i="2"/>
  <c r="F95" i="2"/>
  <c r="E100" i="2"/>
  <c r="E92" i="2"/>
  <c r="E99" i="2"/>
  <c r="E91" i="2"/>
  <c r="F93" i="2"/>
  <c r="E96" i="2"/>
  <c r="E98" i="2"/>
  <c r="F100" i="2"/>
  <c r="F90" i="2"/>
  <c r="E90" i="2"/>
  <c r="E5" i="2"/>
  <c r="F78" i="2"/>
  <c r="F62" i="2"/>
  <c r="F46" i="2"/>
  <c r="F30" i="2"/>
  <c r="F14" i="2"/>
  <c r="E3" i="2"/>
  <c r="F74" i="2"/>
  <c r="F58" i="2"/>
  <c r="F42" i="2"/>
  <c r="F26" i="2"/>
  <c r="F10" i="2"/>
  <c r="F86" i="2"/>
  <c r="F70" i="2"/>
  <c r="F54" i="2"/>
  <c r="F38" i="2"/>
  <c r="F22" i="2"/>
  <c r="F6" i="2"/>
  <c r="F82" i="2"/>
  <c r="F66" i="2"/>
  <c r="F50" i="2"/>
  <c r="F34" i="2"/>
  <c r="F18" i="2"/>
  <c r="F3" i="2"/>
  <c r="E86" i="2"/>
  <c r="E82" i="2"/>
  <c r="E78" i="2"/>
  <c r="E74" i="2"/>
  <c r="E70" i="2"/>
  <c r="E66" i="2"/>
  <c r="E62" i="2"/>
  <c r="E58" i="2"/>
  <c r="E54" i="2"/>
  <c r="E50" i="2"/>
  <c r="E46" i="2"/>
  <c r="E42" i="2"/>
  <c r="E38" i="2"/>
  <c r="E34" i="2"/>
  <c r="E30" i="2"/>
  <c r="E26" i="2"/>
  <c r="E22" i="2"/>
  <c r="E18" i="2"/>
  <c r="E14" i="2"/>
  <c r="E10" i="2"/>
  <c r="E6" i="2"/>
  <c r="F88" i="2"/>
  <c r="F84" i="2"/>
  <c r="F80" i="2"/>
  <c r="F76" i="2"/>
  <c r="F72" i="2"/>
  <c r="F68" i="2"/>
  <c r="F64" i="2"/>
  <c r="F60" i="2"/>
  <c r="F56" i="2"/>
  <c r="F52" i="2"/>
  <c r="F48" i="2"/>
  <c r="F44" i="2"/>
  <c r="F40" i="2"/>
  <c r="F36" i="2"/>
  <c r="F32" i="2"/>
  <c r="F28" i="2"/>
  <c r="F24" i="2"/>
  <c r="F20" i="2"/>
  <c r="F16" i="2"/>
  <c r="F12" i="2"/>
  <c r="F8" i="2"/>
  <c r="F4" i="2"/>
  <c r="E88" i="2"/>
  <c r="E84" i="2"/>
  <c r="E80" i="2"/>
  <c r="E76" i="2"/>
  <c r="E72" i="2"/>
  <c r="E68" i="2"/>
  <c r="E64" i="2"/>
  <c r="E60" i="2"/>
  <c r="E56" i="2"/>
  <c r="E52" i="2"/>
  <c r="E48" i="2"/>
  <c r="E44" i="2"/>
  <c r="E40" i="2"/>
  <c r="E36" i="2"/>
  <c r="E32" i="2"/>
  <c r="E28" i="2"/>
  <c r="E24" i="2"/>
  <c r="E20" i="2"/>
  <c r="E16" i="2"/>
  <c r="E12" i="2"/>
  <c r="E8" i="2"/>
  <c r="E4" i="2"/>
  <c r="F89" i="2"/>
  <c r="F87" i="2"/>
  <c r="F85" i="2"/>
  <c r="F83" i="2"/>
  <c r="F81" i="2"/>
  <c r="F79" i="2"/>
  <c r="F77" i="2"/>
  <c r="F75" i="2"/>
  <c r="F73" i="2"/>
  <c r="F71" i="2"/>
  <c r="F69" i="2"/>
  <c r="F67" i="2"/>
  <c r="F65" i="2"/>
  <c r="F63" i="2"/>
  <c r="F61" i="2"/>
  <c r="F59" i="2"/>
  <c r="F57" i="2"/>
  <c r="F55" i="2"/>
  <c r="F53" i="2"/>
  <c r="F51" i="2"/>
  <c r="F49" i="2"/>
  <c r="F47" i="2"/>
  <c r="F45" i="2"/>
  <c r="F43" i="2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F15" i="2"/>
  <c r="F13" i="2"/>
  <c r="F11" i="2"/>
  <c r="F9" i="2"/>
  <c r="F7" i="2"/>
  <c r="F5" i="2"/>
  <c r="E89" i="2"/>
  <c r="E87" i="2"/>
  <c r="E85" i="2"/>
  <c r="E83" i="2"/>
  <c r="E81" i="2"/>
  <c r="E79" i="2"/>
  <c r="E77" i="2"/>
  <c r="E75" i="2"/>
  <c r="E73" i="2"/>
  <c r="E71" i="2"/>
  <c r="E69" i="2"/>
  <c r="E67" i="2"/>
  <c r="E65" i="2"/>
  <c r="E63" i="2"/>
  <c r="E61" i="2"/>
  <c r="E59" i="2"/>
  <c r="E57" i="2"/>
  <c r="E55" i="2"/>
  <c r="E53" i="2"/>
  <c r="E51" i="2"/>
  <c r="E49" i="2"/>
  <c r="E47" i="2"/>
  <c r="E45" i="2"/>
  <c r="E43" i="2"/>
  <c r="E41" i="2"/>
  <c r="E39" i="2"/>
  <c r="E37" i="2"/>
  <c r="E35" i="2"/>
  <c r="E33" i="2"/>
  <c r="E31" i="2"/>
  <c r="E29" i="2"/>
  <c r="E27" i="2"/>
  <c r="E25" i="2"/>
  <c r="E23" i="2"/>
  <c r="E21" i="2"/>
  <c r="E19" i="2"/>
  <c r="E17" i="2"/>
  <c r="E15" i="2"/>
  <c r="E13" i="2"/>
  <c r="E11" i="2"/>
  <c r="E9" i="2"/>
  <c r="E7" i="2"/>
  <c r="M4" i="1"/>
  <c r="U4" i="1" s="1"/>
  <c r="M5" i="1"/>
  <c r="U5" i="1" s="1"/>
  <c r="M6" i="1"/>
  <c r="U6" i="1" s="1"/>
  <c r="M7" i="1"/>
  <c r="X7" i="1" s="1"/>
  <c r="Y7" i="1" s="1"/>
  <c r="M8" i="1"/>
  <c r="U8" i="1" s="1"/>
  <c r="M9" i="1"/>
  <c r="U9" i="1" s="1"/>
  <c r="M10" i="1"/>
  <c r="U10" i="1" s="1"/>
  <c r="M11" i="1"/>
  <c r="X11" i="1" s="1"/>
  <c r="Y11" i="1" s="1"/>
  <c r="M12" i="1"/>
  <c r="U12" i="1" s="1"/>
  <c r="M13" i="1"/>
  <c r="U13" i="1" s="1"/>
  <c r="M14" i="1"/>
  <c r="U14" i="1" s="1"/>
  <c r="M15" i="1"/>
  <c r="X15" i="1" s="1"/>
  <c r="Y15" i="1" s="1"/>
  <c r="M16" i="1"/>
  <c r="U16" i="1" s="1"/>
  <c r="M17" i="1"/>
  <c r="U17" i="1" s="1"/>
  <c r="M18" i="1"/>
  <c r="U18" i="1" s="1"/>
  <c r="M19" i="1"/>
  <c r="X19" i="1" s="1"/>
  <c r="M20" i="1"/>
  <c r="U20" i="1" s="1"/>
  <c r="M21" i="1"/>
  <c r="U21" i="1" s="1"/>
  <c r="M22" i="1"/>
  <c r="U22" i="1" s="1"/>
  <c r="M23" i="1"/>
  <c r="X23" i="1" s="1"/>
  <c r="M24" i="1"/>
  <c r="U24" i="1" s="1"/>
  <c r="M25" i="1"/>
  <c r="U25" i="1" s="1"/>
  <c r="M26" i="1"/>
  <c r="U26" i="1" s="1"/>
  <c r="M27" i="1"/>
  <c r="X27" i="1" s="1"/>
  <c r="M28" i="1"/>
  <c r="U28" i="1" s="1"/>
  <c r="M29" i="1"/>
  <c r="U29" i="1" s="1"/>
  <c r="M30" i="1"/>
  <c r="X30" i="1" s="1"/>
  <c r="Y30" i="1" s="1"/>
  <c r="M31" i="1"/>
  <c r="U31" i="1" s="1"/>
  <c r="M32" i="1"/>
  <c r="X32" i="1" s="1"/>
  <c r="Y32" i="1" s="1"/>
  <c r="M33" i="1"/>
  <c r="U33" i="1" s="1"/>
  <c r="M34" i="1"/>
  <c r="X34" i="1" s="1"/>
  <c r="Y34" i="1" s="1"/>
  <c r="M35" i="1"/>
  <c r="X35" i="1" s="1"/>
  <c r="Y35" i="1" s="1"/>
  <c r="M36" i="1"/>
  <c r="U36" i="1" s="1"/>
  <c r="M37" i="1"/>
  <c r="U37" i="1" s="1"/>
  <c r="M38" i="1"/>
  <c r="X38" i="1" s="1"/>
  <c r="Y38" i="1" s="1"/>
  <c r="M39" i="1"/>
  <c r="U39" i="1" s="1"/>
  <c r="M40" i="1"/>
  <c r="U40" i="1" s="1"/>
  <c r="M41" i="1"/>
  <c r="U41" i="1" s="1"/>
  <c r="M42" i="1"/>
  <c r="U42" i="1" s="1"/>
  <c r="M43" i="1"/>
  <c r="U43" i="1" s="1"/>
  <c r="M44" i="1"/>
  <c r="X44" i="1" s="1"/>
  <c r="Y44" i="1" s="1"/>
  <c r="M45" i="1"/>
  <c r="U45" i="1" s="1"/>
  <c r="M46" i="1"/>
  <c r="M47" i="1"/>
  <c r="U47" i="1" s="1"/>
  <c r="M48" i="1"/>
  <c r="X48" i="1" s="1"/>
  <c r="Y48" i="1" s="1"/>
  <c r="M49" i="1"/>
  <c r="U49" i="1" s="1"/>
  <c r="M50" i="1"/>
  <c r="X50" i="1" s="1"/>
  <c r="Y50" i="1" s="1"/>
  <c r="M51" i="1"/>
  <c r="X51" i="1" s="1"/>
  <c r="Y51" i="1" s="1"/>
  <c r="M52" i="1"/>
  <c r="U52" i="1" s="1"/>
  <c r="M53" i="1"/>
  <c r="X53" i="1" s="1"/>
  <c r="Y53" i="1" s="1"/>
  <c r="M54" i="1"/>
  <c r="X54" i="1" s="1"/>
  <c r="Y54" i="1" s="1"/>
  <c r="M55" i="1"/>
  <c r="U55" i="1" s="1"/>
  <c r="M56" i="1"/>
  <c r="U56" i="1" s="1"/>
  <c r="M57" i="1"/>
  <c r="U57" i="1" s="1"/>
  <c r="M58" i="1"/>
  <c r="X58" i="1" s="1"/>
  <c r="Y58" i="1" s="1"/>
  <c r="M59" i="1"/>
  <c r="U59" i="1" s="1"/>
  <c r="M60" i="1"/>
  <c r="X60" i="1" s="1"/>
  <c r="Y60" i="1" s="1"/>
  <c r="M61" i="1"/>
  <c r="U61" i="1" s="1"/>
  <c r="M62" i="1"/>
  <c r="M63" i="1"/>
  <c r="U63" i="1" s="1"/>
  <c r="M64" i="1"/>
  <c r="M65" i="1"/>
  <c r="X65" i="1" s="1"/>
  <c r="Y65" i="1" s="1"/>
  <c r="M66" i="1"/>
  <c r="X66" i="1" s="1"/>
  <c r="Y66" i="1" s="1"/>
  <c r="M67" i="1"/>
  <c r="X67" i="1" s="1"/>
  <c r="Y67" i="1" s="1"/>
  <c r="M68" i="1"/>
  <c r="U68" i="1" s="1"/>
  <c r="M69" i="1"/>
  <c r="U69" i="1" s="1"/>
  <c r="M70" i="1"/>
  <c r="X70" i="1" s="1"/>
  <c r="Y70" i="1" s="1"/>
  <c r="M71" i="1"/>
  <c r="U71" i="1" s="1"/>
  <c r="M72" i="1"/>
  <c r="U72" i="1" s="1"/>
  <c r="M73" i="1"/>
  <c r="X73" i="1" s="1"/>
  <c r="Y73" i="1" s="1"/>
  <c r="M74" i="1"/>
  <c r="M75" i="1"/>
  <c r="U75" i="1" s="1"/>
  <c r="M76" i="1"/>
  <c r="U76" i="1" s="1"/>
  <c r="M77" i="1"/>
  <c r="U77" i="1" s="1"/>
  <c r="M78" i="1"/>
  <c r="X78" i="1" s="1"/>
  <c r="Y78" i="1" s="1"/>
  <c r="M79" i="1"/>
  <c r="U79" i="1" s="1"/>
  <c r="M80" i="1"/>
  <c r="U80" i="1" s="1"/>
  <c r="M81" i="1"/>
  <c r="X81" i="1" s="1"/>
  <c r="Y81" i="1" s="1"/>
  <c r="M82" i="1"/>
  <c r="M83" i="1"/>
  <c r="U83" i="1" s="1"/>
  <c r="M84" i="1"/>
  <c r="U84" i="1" s="1"/>
  <c r="M85" i="1"/>
  <c r="U85" i="1" s="1"/>
  <c r="M86" i="1"/>
  <c r="X86" i="1" s="1"/>
  <c r="Y86" i="1" s="1"/>
  <c r="M87" i="1"/>
  <c r="U87" i="1" s="1"/>
  <c r="M88" i="1"/>
  <c r="U88" i="1" s="1"/>
  <c r="M89" i="1"/>
  <c r="U89" i="1" s="1"/>
  <c r="M90" i="1"/>
  <c r="M91" i="1"/>
  <c r="U91" i="1" s="1"/>
  <c r="M92" i="1"/>
  <c r="U92" i="1" s="1"/>
  <c r="M93" i="1"/>
  <c r="U93" i="1" s="1"/>
  <c r="M94" i="1"/>
  <c r="X94" i="1" s="1"/>
  <c r="Y94" i="1" s="1"/>
  <c r="M95" i="1"/>
  <c r="U95" i="1" s="1"/>
  <c r="M96" i="1"/>
  <c r="U96" i="1" s="1"/>
  <c r="M97" i="1"/>
  <c r="U97" i="1" s="1"/>
  <c r="M98" i="1"/>
  <c r="M99" i="1"/>
  <c r="U99" i="1" s="1"/>
  <c r="M100" i="1"/>
  <c r="U100" i="1" s="1"/>
  <c r="M101" i="1"/>
  <c r="X101" i="1" s="1"/>
  <c r="Y101" i="1" s="1"/>
  <c r="M102" i="1"/>
  <c r="X102" i="1" s="1"/>
  <c r="Y102" i="1" s="1"/>
  <c r="M103" i="1"/>
  <c r="U103" i="1" s="1"/>
  <c r="M3" i="1"/>
  <c r="U3" i="1" s="1"/>
  <c r="X4" i="1"/>
  <c r="Y4" i="1" s="1"/>
  <c r="X8" i="1"/>
  <c r="Y8" i="1" s="1"/>
  <c r="X12" i="1"/>
  <c r="Y12" i="1" s="1"/>
  <c r="X14" i="1"/>
  <c r="Y14" i="1" s="1"/>
  <c r="X16" i="1"/>
  <c r="Y16" i="1" s="1"/>
  <c r="X24" i="1"/>
  <c r="Y24" i="1" s="1"/>
  <c r="U32" i="1"/>
  <c r="X37" i="1"/>
  <c r="Y37" i="1" s="1"/>
  <c r="X42" i="1"/>
  <c r="U44" i="1"/>
  <c r="U48" i="1"/>
  <c r="X52" i="1"/>
  <c r="Y52" i="1" s="1"/>
  <c r="U53" i="1"/>
  <c r="X56" i="1"/>
  <c r="Y56" i="1" s="1"/>
  <c r="U60" i="1"/>
  <c r="U64" i="1"/>
  <c r="X64" i="1"/>
  <c r="Y64" i="1" s="1"/>
  <c r="X72" i="1"/>
  <c r="V72" i="1" s="1"/>
  <c r="W72" i="1" s="1"/>
  <c r="U81" i="1"/>
  <c r="X88" i="1"/>
  <c r="Y88" i="1" s="1"/>
  <c r="X91" i="1"/>
  <c r="Y91" i="1" s="1"/>
  <c r="X92" i="1"/>
  <c r="Y92" i="1" s="1"/>
  <c r="X100" i="1"/>
  <c r="Y100" i="1" s="1"/>
  <c r="U101" i="1"/>
  <c r="I4" i="1"/>
  <c r="I3" i="1"/>
  <c r="X85" i="1" l="1"/>
  <c r="Y85" i="1" s="1"/>
  <c r="X45" i="1"/>
  <c r="Y45" i="1" s="1"/>
  <c r="X89" i="1"/>
  <c r="Y89" i="1" s="1"/>
  <c r="X61" i="1"/>
  <c r="Y61" i="1" s="1"/>
  <c r="X40" i="1"/>
  <c r="Y40" i="1" s="1"/>
  <c r="X13" i="1"/>
  <c r="Y13" i="1" s="1"/>
  <c r="X77" i="1"/>
  <c r="Y77" i="1" s="1"/>
  <c r="X69" i="1"/>
  <c r="Y69" i="1" s="1"/>
  <c r="X29" i="1"/>
  <c r="Y29" i="1" s="1"/>
  <c r="X21" i="1"/>
  <c r="X3" i="1"/>
  <c r="Y3" i="1" s="1"/>
  <c r="X93" i="1"/>
  <c r="Y93" i="1" s="1"/>
  <c r="X36" i="1"/>
  <c r="Y36" i="1" s="1"/>
  <c r="X5" i="1"/>
  <c r="Y5" i="1" s="1"/>
  <c r="X84" i="1"/>
  <c r="Y84" i="1" s="1"/>
  <c r="X76" i="1"/>
  <c r="Y76" i="1" s="1"/>
  <c r="X68" i="1"/>
  <c r="Y68" i="1" s="1"/>
  <c r="X49" i="1"/>
  <c r="Y49" i="1" s="1"/>
  <c r="X28" i="1"/>
  <c r="Y28" i="1" s="1"/>
  <c r="X20" i="1"/>
  <c r="Y20" i="1" s="1"/>
  <c r="X26" i="1"/>
  <c r="Y26" i="1" s="1"/>
  <c r="X97" i="1"/>
  <c r="Y97" i="1" s="1"/>
  <c r="X41" i="1"/>
  <c r="Y41" i="1" s="1"/>
  <c r="X33" i="1"/>
  <c r="Y33" i="1" s="1"/>
  <c r="X25" i="1"/>
  <c r="Z25" i="1" s="1"/>
  <c r="AA25" i="1" s="1"/>
  <c r="X17" i="1"/>
  <c r="U11" i="1"/>
  <c r="V11" i="1" s="1"/>
  <c r="W11" i="1" s="1"/>
  <c r="U19" i="1"/>
  <c r="Z19" i="1" s="1"/>
  <c r="AA19" i="1" s="1"/>
  <c r="X18" i="1"/>
  <c r="Y18" i="1" s="1"/>
  <c r="X10" i="1"/>
  <c r="Y10" i="1" s="1"/>
  <c r="U73" i="1"/>
  <c r="Z73" i="1" s="1"/>
  <c r="AA73" i="1" s="1"/>
  <c r="U65" i="1"/>
  <c r="V65" i="1" s="1"/>
  <c r="W65" i="1" s="1"/>
  <c r="X9" i="1"/>
  <c r="Y9" i="1" s="1"/>
  <c r="U15" i="1"/>
  <c r="U27" i="1"/>
  <c r="Z27" i="1" s="1"/>
  <c r="AA27" i="1" s="1"/>
  <c r="U67" i="1"/>
  <c r="V67" i="1" s="1"/>
  <c r="W67" i="1" s="1"/>
  <c r="X47" i="1"/>
  <c r="Y47" i="1" s="1"/>
  <c r="U7" i="1"/>
  <c r="V7" i="1" s="1"/>
  <c r="W7" i="1" s="1"/>
  <c r="V14" i="1"/>
  <c r="W14" i="1" s="1"/>
  <c r="X6" i="1"/>
  <c r="Y6" i="1" s="1"/>
  <c r="V12" i="1"/>
  <c r="W12" i="1" s="1"/>
  <c r="V4" i="1"/>
  <c r="W4" i="1" s="1"/>
  <c r="X31" i="1"/>
  <c r="Y31" i="1" s="1"/>
  <c r="V18" i="1"/>
  <c r="W18" i="1" s="1"/>
  <c r="X75" i="1"/>
  <c r="Y75" i="1" s="1"/>
  <c r="X59" i="1"/>
  <c r="Y59" i="1" s="1"/>
  <c r="U23" i="1"/>
  <c r="Z23" i="1" s="1"/>
  <c r="AA23" i="1" s="1"/>
  <c r="X22" i="1"/>
  <c r="Y22" i="1" s="1"/>
  <c r="Y72" i="1"/>
  <c r="X99" i="1"/>
  <c r="Y99" i="1" s="1"/>
  <c r="X96" i="1"/>
  <c r="Y96" i="1" s="1"/>
  <c r="X83" i="1"/>
  <c r="Y83" i="1" s="1"/>
  <c r="X80" i="1"/>
  <c r="Z80" i="1" s="1"/>
  <c r="AA80" i="1" s="1"/>
  <c r="X63" i="1"/>
  <c r="Y63" i="1" s="1"/>
  <c r="X55" i="1"/>
  <c r="Y55" i="1" s="1"/>
  <c r="U51" i="1"/>
  <c r="V51" i="1" s="1"/>
  <c r="W51" i="1" s="1"/>
  <c r="X43" i="1"/>
  <c r="Y43" i="1" s="1"/>
  <c r="X39" i="1"/>
  <c r="Y39" i="1" s="1"/>
  <c r="U35" i="1"/>
  <c r="V35" i="1" s="1"/>
  <c r="W35" i="1" s="1"/>
  <c r="V60" i="1"/>
  <c r="W60" i="1" s="1"/>
  <c r="V48" i="1"/>
  <c r="W48" i="1" s="1"/>
  <c r="V32" i="1"/>
  <c r="W32" i="1" s="1"/>
  <c r="V21" i="1"/>
  <c r="W21" i="1" s="1"/>
  <c r="V17" i="1"/>
  <c r="W17" i="1" s="1"/>
  <c r="V42" i="1"/>
  <c r="W42" i="1" s="1"/>
  <c r="F103" i="2"/>
  <c r="D4" i="1" s="1"/>
  <c r="F102" i="2"/>
  <c r="C4" i="1" s="1"/>
  <c r="E104" i="2"/>
  <c r="C5" i="1" s="1"/>
  <c r="E102" i="2"/>
  <c r="C3" i="1" s="1"/>
  <c r="E103" i="2"/>
  <c r="D3" i="1" s="1"/>
  <c r="V26" i="1"/>
  <c r="W26" i="1" s="1"/>
  <c r="V16" i="1"/>
  <c r="W16" i="1" s="1"/>
  <c r="V8" i="1"/>
  <c r="W8" i="1" s="1"/>
  <c r="Y17" i="1"/>
  <c r="V44" i="1"/>
  <c r="W44" i="1" s="1"/>
  <c r="Y42" i="1"/>
  <c r="Y21" i="1"/>
  <c r="V100" i="1"/>
  <c r="W100" i="1" s="1"/>
  <c r="V92" i="1"/>
  <c r="W92" i="1" s="1"/>
  <c r="V88" i="1"/>
  <c r="W88" i="1" s="1"/>
  <c r="V84" i="1"/>
  <c r="W84" i="1" s="1"/>
  <c r="V101" i="1"/>
  <c r="W101" i="1" s="1"/>
  <c r="V36" i="1"/>
  <c r="W36" i="1" s="1"/>
  <c r="V15" i="1"/>
  <c r="W15" i="1" s="1"/>
  <c r="V5" i="1"/>
  <c r="W5" i="1" s="1"/>
  <c r="V52" i="1"/>
  <c r="W52" i="1" s="1"/>
  <c r="Y23" i="1"/>
  <c r="V91" i="1"/>
  <c r="W91" i="1" s="1"/>
  <c r="Z81" i="1"/>
  <c r="AA81" i="1" s="1"/>
  <c r="V64" i="1"/>
  <c r="W64" i="1" s="1"/>
  <c r="V40" i="1"/>
  <c r="W40" i="1" s="1"/>
  <c r="V56" i="1"/>
  <c r="W56" i="1" s="1"/>
  <c r="Y27" i="1"/>
  <c r="Y19" i="1"/>
  <c r="V53" i="1"/>
  <c r="W53" i="1" s="1"/>
  <c r="Z37" i="1"/>
  <c r="AA37" i="1" s="1"/>
  <c r="V24" i="1"/>
  <c r="W24" i="1" s="1"/>
  <c r="V37" i="1"/>
  <c r="W37" i="1" s="1"/>
  <c r="V49" i="1"/>
  <c r="W49" i="1" s="1"/>
  <c r="V47" i="1"/>
  <c r="W47" i="1" s="1"/>
  <c r="V89" i="1"/>
  <c r="W89" i="1" s="1"/>
  <c r="V81" i="1"/>
  <c r="W81" i="1" s="1"/>
  <c r="Z45" i="1"/>
  <c r="AA45" i="1" s="1"/>
  <c r="V45" i="1"/>
  <c r="W45" i="1" s="1"/>
  <c r="V39" i="1"/>
  <c r="W39" i="1" s="1"/>
  <c r="U62" i="1"/>
  <c r="U46" i="1"/>
  <c r="U30" i="1"/>
  <c r="Z100" i="1"/>
  <c r="AA100" i="1" s="1"/>
  <c r="U98" i="1"/>
  <c r="Z92" i="1"/>
  <c r="AA92" i="1" s="1"/>
  <c r="U90" i="1"/>
  <c r="U82" i="1"/>
  <c r="U74" i="1"/>
  <c r="U66" i="1"/>
  <c r="U50" i="1"/>
  <c r="U34" i="1"/>
  <c r="Z91" i="1"/>
  <c r="AA91" i="1" s="1"/>
  <c r="Z65" i="1"/>
  <c r="AA65" i="1" s="1"/>
  <c r="Z49" i="1"/>
  <c r="AA49" i="1" s="1"/>
  <c r="Z47" i="1"/>
  <c r="AA47" i="1" s="1"/>
  <c r="Z21" i="1"/>
  <c r="AA21" i="1" s="1"/>
  <c r="Z17" i="1"/>
  <c r="AA17" i="1" s="1"/>
  <c r="Z15" i="1"/>
  <c r="AA15" i="1" s="1"/>
  <c r="Z11" i="1"/>
  <c r="AA11" i="1" s="1"/>
  <c r="U70" i="1"/>
  <c r="U54" i="1"/>
  <c r="X103" i="1"/>
  <c r="Z101" i="1"/>
  <c r="AA101" i="1" s="1"/>
  <c r="X98" i="1"/>
  <c r="Y98" i="1" s="1"/>
  <c r="X95" i="1"/>
  <c r="Z95" i="1" s="1"/>
  <c r="AA95" i="1" s="1"/>
  <c r="Z93" i="1"/>
  <c r="AA93" i="1" s="1"/>
  <c r="X90" i="1"/>
  <c r="Y90" i="1" s="1"/>
  <c r="X87" i="1"/>
  <c r="X82" i="1"/>
  <c r="Y82" i="1" s="1"/>
  <c r="X79" i="1"/>
  <c r="Z79" i="1" s="1"/>
  <c r="AA79" i="1" s="1"/>
  <c r="X74" i="1"/>
  <c r="Y74" i="1" s="1"/>
  <c r="X71" i="1"/>
  <c r="X62" i="1"/>
  <c r="Y62" i="1" s="1"/>
  <c r="X57" i="1"/>
  <c r="Z53" i="1"/>
  <c r="AA53" i="1" s="1"/>
  <c r="Z51" i="1"/>
  <c r="AA51" i="1" s="1"/>
  <c r="X46" i="1"/>
  <c r="Y46" i="1" s="1"/>
  <c r="U102" i="1"/>
  <c r="U94" i="1"/>
  <c r="Z88" i="1"/>
  <c r="AA88" i="1" s="1"/>
  <c r="U86" i="1"/>
  <c r="U78" i="1"/>
  <c r="Z72" i="1"/>
  <c r="AA72" i="1" s="1"/>
  <c r="U58" i="1"/>
  <c r="Z64" i="1"/>
  <c r="AA64" i="1" s="1"/>
  <c r="Z60" i="1"/>
  <c r="AA60" i="1" s="1"/>
  <c r="Z56" i="1"/>
  <c r="AA56" i="1" s="1"/>
  <c r="Z52" i="1"/>
  <c r="AA52" i="1" s="1"/>
  <c r="Z48" i="1"/>
  <c r="AA48" i="1" s="1"/>
  <c r="Z44" i="1"/>
  <c r="AA44" i="1" s="1"/>
  <c r="Z42" i="1"/>
  <c r="AA42" i="1" s="1"/>
  <c r="Z40" i="1"/>
  <c r="AA40" i="1" s="1"/>
  <c r="U38" i="1"/>
  <c r="Z36" i="1"/>
  <c r="AA36" i="1" s="1"/>
  <c r="Z32" i="1"/>
  <c r="AA32" i="1" s="1"/>
  <c r="Z26" i="1"/>
  <c r="AA26" i="1" s="1"/>
  <c r="Z24" i="1"/>
  <c r="AA24" i="1" s="1"/>
  <c r="Z18" i="1"/>
  <c r="AA18" i="1" s="1"/>
  <c r="Z16" i="1"/>
  <c r="AA16" i="1" s="1"/>
  <c r="Z14" i="1"/>
  <c r="AA14" i="1" s="1"/>
  <c r="Z12" i="1"/>
  <c r="AA12" i="1" s="1"/>
  <c r="Z8" i="1"/>
  <c r="AA8" i="1" s="1"/>
  <c r="Z4" i="1"/>
  <c r="AA4" i="1" s="1"/>
  <c r="Z10" i="1" l="1"/>
  <c r="AA10" i="1" s="1"/>
  <c r="V13" i="1"/>
  <c r="W13" i="1" s="1"/>
  <c r="Z5" i="1"/>
  <c r="AA5" i="1" s="1"/>
  <c r="V68" i="1"/>
  <c r="W68" i="1" s="1"/>
  <c r="V10" i="1"/>
  <c r="W10" i="1" s="1"/>
  <c r="Z13" i="1"/>
  <c r="AA13" i="1" s="1"/>
  <c r="V97" i="1"/>
  <c r="W97" i="1" s="1"/>
  <c r="Z97" i="1"/>
  <c r="AA97" i="1" s="1"/>
  <c r="V20" i="1"/>
  <c r="W20" i="1" s="1"/>
  <c r="Z85" i="1"/>
  <c r="AA85" i="1" s="1"/>
  <c r="Z29" i="1"/>
  <c r="AA29" i="1" s="1"/>
  <c r="V85" i="1"/>
  <c r="W85" i="1" s="1"/>
  <c r="Z28" i="1"/>
  <c r="AA28" i="1" s="1"/>
  <c r="Z84" i="1"/>
  <c r="AA84" i="1" s="1"/>
  <c r="V3" i="1"/>
  <c r="W3" i="1" s="1"/>
  <c r="V77" i="1"/>
  <c r="W77" i="1" s="1"/>
  <c r="V25" i="1"/>
  <c r="W25" i="1" s="1"/>
  <c r="V29" i="1"/>
  <c r="W29" i="1" s="1"/>
  <c r="Z68" i="1"/>
  <c r="AA68" i="1" s="1"/>
  <c r="Z3" i="1"/>
  <c r="AA3" i="1" s="1"/>
  <c r="V76" i="1"/>
  <c r="W76" i="1" s="1"/>
  <c r="V28" i="1"/>
  <c r="W28" i="1" s="1"/>
  <c r="Z77" i="1"/>
  <c r="AA77" i="1" s="1"/>
  <c r="Z76" i="1"/>
  <c r="AA76" i="1" s="1"/>
  <c r="V41" i="1"/>
  <c r="W41" i="1" s="1"/>
  <c r="V61" i="1"/>
  <c r="W61" i="1" s="1"/>
  <c r="V93" i="1"/>
  <c r="W93" i="1" s="1"/>
  <c r="Z20" i="1"/>
  <c r="AA20" i="1" s="1"/>
  <c r="Z33" i="1"/>
  <c r="AA33" i="1" s="1"/>
  <c r="Z39" i="1"/>
  <c r="AA39" i="1" s="1"/>
  <c r="Z69" i="1"/>
  <c r="AA69" i="1" s="1"/>
  <c r="Z41" i="1"/>
  <c r="AA41" i="1" s="1"/>
  <c r="Z61" i="1"/>
  <c r="AA61" i="1" s="1"/>
  <c r="V73" i="1"/>
  <c r="W73" i="1" s="1"/>
  <c r="V69" i="1"/>
  <c r="W69" i="1" s="1"/>
  <c r="Z89" i="1"/>
  <c r="AA89" i="1" s="1"/>
  <c r="Y25" i="1"/>
  <c r="V19" i="1"/>
  <c r="W19" i="1" s="1"/>
  <c r="V27" i="1"/>
  <c r="W27" i="1" s="1"/>
  <c r="Z96" i="1"/>
  <c r="AA96" i="1" s="1"/>
  <c r="Z67" i="1"/>
  <c r="AA67" i="1" s="1"/>
  <c r="V9" i="1"/>
  <c r="W9" i="1" s="1"/>
  <c r="Z6" i="1"/>
  <c r="AA6" i="1" s="1"/>
  <c r="Z9" i="1"/>
  <c r="AA9" i="1" s="1"/>
  <c r="Z43" i="1"/>
  <c r="AA43" i="1" s="1"/>
  <c r="V33" i="1"/>
  <c r="W33" i="1" s="1"/>
  <c r="Z59" i="1"/>
  <c r="AA59" i="1" s="1"/>
  <c r="Z31" i="1"/>
  <c r="AA31" i="1" s="1"/>
  <c r="Z7" i="1"/>
  <c r="AA7" i="1" s="1"/>
  <c r="V75" i="1"/>
  <c r="W75" i="1" s="1"/>
  <c r="V43" i="1"/>
  <c r="W43" i="1" s="1"/>
  <c r="V63" i="1"/>
  <c r="W63" i="1" s="1"/>
  <c r="Z22" i="1"/>
  <c r="AA22" i="1" s="1"/>
  <c r="Z75" i="1"/>
  <c r="AA75" i="1" s="1"/>
  <c r="V59" i="1"/>
  <c r="W59" i="1" s="1"/>
  <c r="V31" i="1"/>
  <c r="W31" i="1" s="1"/>
  <c r="V23" i="1"/>
  <c r="W23" i="1" s="1"/>
  <c r="Z83" i="1"/>
  <c r="AA83" i="1" s="1"/>
  <c r="V96" i="1"/>
  <c r="W96" i="1" s="1"/>
  <c r="V83" i="1"/>
  <c r="W83" i="1" s="1"/>
  <c r="V22" i="1"/>
  <c r="W22" i="1" s="1"/>
  <c r="V6" i="1"/>
  <c r="W6" i="1" s="1"/>
  <c r="Z55" i="1"/>
  <c r="AA55" i="1" s="1"/>
  <c r="Z35" i="1"/>
  <c r="AA35" i="1" s="1"/>
  <c r="Z99" i="1"/>
  <c r="AA99" i="1" s="1"/>
  <c r="V55" i="1"/>
  <c r="W55" i="1" s="1"/>
  <c r="Z63" i="1"/>
  <c r="AA63" i="1" s="1"/>
  <c r="Y80" i="1"/>
  <c r="V80" i="1"/>
  <c r="W80" i="1" s="1"/>
  <c r="V99" i="1"/>
  <c r="W99" i="1" s="1"/>
  <c r="N85" i="1"/>
  <c r="Q6" i="1"/>
  <c r="R6" i="1" s="1"/>
  <c r="N70" i="1"/>
  <c r="N11" i="1"/>
  <c r="N91" i="1"/>
  <c r="Q57" i="1"/>
  <c r="R57" i="1" s="1"/>
  <c r="N13" i="1"/>
  <c r="Q76" i="1"/>
  <c r="R76" i="1" s="1"/>
  <c r="N36" i="1"/>
  <c r="N98" i="1"/>
  <c r="N16" i="1"/>
  <c r="N25" i="1"/>
  <c r="N69" i="1"/>
  <c r="N100" i="1"/>
  <c r="Q22" i="1"/>
  <c r="R22" i="1" s="1"/>
  <c r="Q69" i="1"/>
  <c r="R69" i="1" s="1"/>
  <c r="Q50" i="1"/>
  <c r="R50" i="1" s="1"/>
  <c r="Q92" i="1"/>
  <c r="R92" i="1" s="1"/>
  <c r="N29" i="1"/>
  <c r="Q82" i="1"/>
  <c r="R82" i="1" s="1"/>
  <c r="N52" i="1"/>
  <c r="N73" i="1"/>
  <c r="Q27" i="1"/>
  <c r="R27" i="1" s="1"/>
  <c r="N45" i="1"/>
  <c r="Q65" i="1"/>
  <c r="R65" i="1" s="1"/>
  <c r="N59" i="1"/>
  <c r="N6" i="1"/>
  <c r="N24" i="1"/>
  <c r="Q45" i="1"/>
  <c r="R45" i="1" s="1"/>
  <c r="Q32" i="1"/>
  <c r="R32" i="1" s="1"/>
  <c r="Q37" i="1"/>
  <c r="R37" i="1" s="1"/>
  <c r="Q60" i="1"/>
  <c r="R60" i="1" s="1"/>
  <c r="Q24" i="1"/>
  <c r="R24" i="1" s="1"/>
  <c r="Q3" i="1"/>
  <c r="R3" i="1" s="1"/>
  <c r="Q19" i="1"/>
  <c r="R19" i="1" s="1"/>
  <c r="Q73" i="1"/>
  <c r="R73" i="1" s="1"/>
  <c r="Q77" i="1"/>
  <c r="R77" i="1" s="1"/>
  <c r="Q11" i="1"/>
  <c r="R11" i="1" s="1"/>
  <c r="Q26" i="1"/>
  <c r="R26" i="1" s="1"/>
  <c r="Q38" i="1"/>
  <c r="R38" i="1" s="1"/>
  <c r="Q102" i="1"/>
  <c r="R102" i="1" s="1"/>
  <c r="Q49" i="1"/>
  <c r="R49" i="1" s="1"/>
  <c r="Q61" i="1"/>
  <c r="R61" i="1" s="1"/>
  <c r="Q74" i="1"/>
  <c r="R74" i="1" s="1"/>
  <c r="Q30" i="1"/>
  <c r="R30" i="1" s="1"/>
  <c r="Q79" i="1"/>
  <c r="R79" i="1" s="1"/>
  <c r="Q95" i="1"/>
  <c r="R95" i="1" s="1"/>
  <c r="Q20" i="1"/>
  <c r="R20" i="1" s="1"/>
  <c r="Q52" i="1"/>
  <c r="R52" i="1" s="1"/>
  <c r="Q16" i="1"/>
  <c r="R16" i="1" s="1"/>
  <c r="Q5" i="1"/>
  <c r="R5" i="1" s="1"/>
  <c r="Q21" i="1"/>
  <c r="R21" i="1" s="1"/>
  <c r="Q44" i="1"/>
  <c r="R44" i="1" s="1"/>
  <c r="Q8" i="1"/>
  <c r="R8" i="1" s="1"/>
  <c r="Q33" i="1"/>
  <c r="R33" i="1" s="1"/>
  <c r="Q47" i="1"/>
  <c r="R47" i="1" s="1"/>
  <c r="Q96" i="1"/>
  <c r="R96" i="1" s="1"/>
  <c r="Q67" i="1"/>
  <c r="R67" i="1" s="1"/>
  <c r="Q99" i="1"/>
  <c r="R99" i="1" s="1"/>
  <c r="Q83" i="1"/>
  <c r="R83" i="1" s="1"/>
  <c r="Q55" i="1"/>
  <c r="R55" i="1" s="1"/>
  <c r="Q101" i="1"/>
  <c r="R101" i="1" s="1"/>
  <c r="Q59" i="1"/>
  <c r="R59" i="1" s="1"/>
  <c r="N9" i="1"/>
  <c r="N41" i="1"/>
  <c r="Q14" i="1"/>
  <c r="R14" i="1" s="1"/>
  <c r="N26" i="1"/>
  <c r="N38" i="1"/>
  <c r="Q58" i="1"/>
  <c r="R58" i="1" s="1"/>
  <c r="Q86" i="1"/>
  <c r="R86" i="1" s="1"/>
  <c r="Q34" i="1"/>
  <c r="R34" i="1" s="1"/>
  <c r="Q98" i="1"/>
  <c r="R98" i="1" s="1"/>
  <c r="Q62" i="1"/>
  <c r="R62" i="1" s="1"/>
  <c r="Q84" i="1"/>
  <c r="R84" i="1" s="1"/>
  <c r="Q100" i="1"/>
  <c r="R100" i="1" s="1"/>
  <c r="Q29" i="1"/>
  <c r="R29" i="1" s="1"/>
  <c r="Q68" i="1"/>
  <c r="R68" i="1" s="1"/>
  <c r="N20" i="1"/>
  <c r="Q41" i="1"/>
  <c r="R41" i="1" s="1"/>
  <c r="Q64" i="1"/>
  <c r="R64" i="1" s="1"/>
  <c r="N7" i="1"/>
  <c r="Q28" i="1"/>
  <c r="R28" i="1" s="1"/>
  <c r="N48" i="1"/>
  <c r="N81" i="1"/>
  <c r="Q17" i="1"/>
  <c r="R17" i="1" s="1"/>
  <c r="Q40" i="1"/>
  <c r="R40" i="1" s="1"/>
  <c r="Q31" i="1"/>
  <c r="R31" i="1" s="1"/>
  <c r="Q88" i="1"/>
  <c r="R88" i="1" s="1"/>
  <c r="Q51" i="1"/>
  <c r="R51" i="1" s="1"/>
  <c r="Q97" i="1"/>
  <c r="R97" i="1" s="1"/>
  <c r="Q81" i="1"/>
  <c r="R81" i="1" s="1"/>
  <c r="Q39" i="1"/>
  <c r="R39" i="1" s="1"/>
  <c r="Q93" i="1"/>
  <c r="R93" i="1" s="1"/>
  <c r="Q43" i="1"/>
  <c r="R43" i="1" s="1"/>
  <c r="Q13" i="1"/>
  <c r="R13" i="1" s="1"/>
  <c r="Q63" i="1"/>
  <c r="R63" i="1" s="1"/>
  <c r="Q72" i="1"/>
  <c r="R72" i="1" s="1"/>
  <c r="Q89" i="1"/>
  <c r="R89" i="1" s="1"/>
  <c r="Q7" i="1"/>
  <c r="R7" i="1" s="1"/>
  <c r="Q10" i="1"/>
  <c r="R10" i="1" s="1"/>
  <c r="Q94" i="1"/>
  <c r="R94" i="1" s="1"/>
  <c r="Q18" i="1"/>
  <c r="R18" i="1" s="1"/>
  <c r="Q42" i="1"/>
  <c r="R42" i="1" s="1"/>
  <c r="Q53" i="1"/>
  <c r="R53" i="1" s="1"/>
  <c r="Q78" i="1"/>
  <c r="Q54" i="1"/>
  <c r="R54" i="1" s="1"/>
  <c r="Q70" i="1"/>
  <c r="R70" i="1" s="1"/>
  <c r="Q66" i="1"/>
  <c r="R66" i="1" s="1"/>
  <c r="Q90" i="1"/>
  <c r="R90" i="1" s="1"/>
  <c r="Q46" i="1"/>
  <c r="R46" i="1" s="1"/>
  <c r="Q71" i="1"/>
  <c r="R71" i="1" s="1"/>
  <c r="Q87" i="1"/>
  <c r="R87" i="1" s="1"/>
  <c r="Q103" i="1"/>
  <c r="R103" i="1" s="1"/>
  <c r="Q4" i="1"/>
  <c r="R4" i="1" s="1"/>
  <c r="Q36" i="1"/>
  <c r="Q9" i="1"/>
  <c r="R9" i="1" s="1"/>
  <c r="Q25" i="1"/>
  <c r="R25" i="1" s="1"/>
  <c r="Q48" i="1"/>
  <c r="R48" i="1" s="1"/>
  <c r="N77" i="1"/>
  <c r="Q12" i="1"/>
  <c r="R12" i="1" s="1"/>
  <c r="N32" i="1"/>
  <c r="N55" i="1"/>
  <c r="E3" i="1"/>
  <c r="N19" i="1"/>
  <c r="Q56" i="1"/>
  <c r="R56" i="1" s="1"/>
  <c r="Q15" i="1"/>
  <c r="R15" i="1" s="1"/>
  <c r="Q80" i="1"/>
  <c r="R80" i="1" s="1"/>
  <c r="Q35" i="1"/>
  <c r="R35" i="1" s="1"/>
  <c r="Q91" i="1"/>
  <c r="Q75" i="1"/>
  <c r="R75" i="1" s="1"/>
  <c r="Q23" i="1"/>
  <c r="R23" i="1" s="1"/>
  <c r="Q85" i="1"/>
  <c r="R85" i="1" s="1"/>
  <c r="N75" i="1"/>
  <c r="N95" i="1"/>
  <c r="N99" i="1"/>
  <c r="N103" i="1"/>
  <c r="N80" i="1"/>
  <c r="N15" i="1"/>
  <c r="N63" i="1"/>
  <c r="N31" i="1"/>
  <c r="N72" i="1"/>
  <c r="N94" i="1"/>
  <c r="N71" i="1"/>
  <c r="O71" i="1" s="1"/>
  <c r="P71" i="1" s="1"/>
  <c r="N67" i="1"/>
  <c r="N60" i="1"/>
  <c r="N56" i="1"/>
  <c r="N78" i="1"/>
  <c r="N17" i="1"/>
  <c r="N33" i="1"/>
  <c r="N42" i="1"/>
  <c r="N53" i="1"/>
  <c r="N49" i="1"/>
  <c r="N54" i="1"/>
  <c r="N50" i="1"/>
  <c r="N46" i="1"/>
  <c r="N14" i="1"/>
  <c r="N27" i="1"/>
  <c r="N43" i="1"/>
  <c r="O43" i="1" s="1"/>
  <c r="P43" i="1" s="1"/>
  <c r="N93" i="1"/>
  <c r="N10" i="1"/>
  <c r="N23" i="1"/>
  <c r="N39" i="1"/>
  <c r="N89" i="1"/>
  <c r="N22" i="1"/>
  <c r="N79" i="1"/>
  <c r="N18" i="1"/>
  <c r="O18" i="1" s="1"/>
  <c r="P18" i="1" s="1"/>
  <c r="N74" i="1"/>
  <c r="E4" i="1"/>
  <c r="N51" i="1"/>
  <c r="S51" i="1" s="1"/>
  <c r="T51" i="1" s="1"/>
  <c r="N102" i="1"/>
  <c r="N47" i="1"/>
  <c r="N3" i="1"/>
  <c r="N40" i="1"/>
  <c r="N4" i="1"/>
  <c r="N87" i="1"/>
  <c r="N8" i="1"/>
  <c r="N28" i="1"/>
  <c r="N5" i="1"/>
  <c r="N21" i="1"/>
  <c r="N37" i="1"/>
  <c r="N58" i="1"/>
  <c r="S58" i="1" s="1"/>
  <c r="T58" i="1" s="1"/>
  <c r="N76" i="1"/>
  <c r="N84" i="1"/>
  <c r="N92" i="1"/>
  <c r="N65" i="1"/>
  <c r="S65" i="1" s="1"/>
  <c r="T65" i="1" s="1"/>
  <c r="N34" i="1"/>
  <c r="N61" i="1"/>
  <c r="N66" i="1"/>
  <c r="N30" i="1"/>
  <c r="N57" i="1"/>
  <c r="O57" i="1" s="1"/>
  <c r="P57" i="1" s="1"/>
  <c r="N62" i="1"/>
  <c r="N68" i="1"/>
  <c r="N101" i="1"/>
  <c r="N64" i="1"/>
  <c r="N97" i="1"/>
  <c r="N12" i="1"/>
  <c r="N82" i="1"/>
  <c r="N83" i="1"/>
  <c r="N90" i="1"/>
  <c r="N96" i="1"/>
  <c r="N35" i="1"/>
  <c r="N86" i="1"/>
  <c r="N44" i="1"/>
  <c r="N88" i="1"/>
  <c r="Z102" i="1"/>
  <c r="AA102" i="1" s="1"/>
  <c r="V102" i="1"/>
  <c r="W102" i="1" s="1"/>
  <c r="V57" i="1"/>
  <c r="W57" i="1" s="1"/>
  <c r="Y57" i="1"/>
  <c r="Y71" i="1"/>
  <c r="V71" i="1"/>
  <c r="W71" i="1" s="1"/>
  <c r="Y103" i="1"/>
  <c r="V103" i="1"/>
  <c r="W103" i="1" s="1"/>
  <c r="Z50" i="1"/>
  <c r="AA50" i="1" s="1"/>
  <c r="V50" i="1"/>
  <c r="W50" i="1" s="1"/>
  <c r="Z62" i="1"/>
  <c r="AA62" i="1" s="1"/>
  <c r="V62" i="1"/>
  <c r="W62" i="1" s="1"/>
  <c r="Z57" i="1"/>
  <c r="AA57" i="1" s="1"/>
  <c r="Z58" i="1"/>
  <c r="AA58" i="1" s="1"/>
  <c r="V58" i="1"/>
  <c r="W58" i="1" s="1"/>
  <c r="Z70" i="1"/>
  <c r="AA70" i="1" s="1"/>
  <c r="V70" i="1"/>
  <c r="W70" i="1" s="1"/>
  <c r="Z34" i="1"/>
  <c r="AA34" i="1" s="1"/>
  <c r="V34" i="1"/>
  <c r="W34" i="1" s="1"/>
  <c r="Z66" i="1"/>
  <c r="AA66" i="1" s="1"/>
  <c r="V66" i="1"/>
  <c r="W66" i="1" s="1"/>
  <c r="Z74" i="1"/>
  <c r="AA74" i="1" s="1"/>
  <c r="V74" i="1"/>
  <c r="W74" i="1" s="1"/>
  <c r="Z82" i="1"/>
  <c r="AA82" i="1" s="1"/>
  <c r="V82" i="1"/>
  <c r="W82" i="1" s="1"/>
  <c r="Z90" i="1"/>
  <c r="AA90" i="1" s="1"/>
  <c r="V90" i="1"/>
  <c r="W90" i="1" s="1"/>
  <c r="Z98" i="1"/>
  <c r="AA98" i="1" s="1"/>
  <c r="V98" i="1"/>
  <c r="W98" i="1" s="1"/>
  <c r="Z30" i="1"/>
  <c r="AA30" i="1" s="1"/>
  <c r="V30" i="1"/>
  <c r="W30" i="1" s="1"/>
  <c r="Z71" i="1"/>
  <c r="AA71" i="1" s="1"/>
  <c r="Z103" i="1"/>
  <c r="AA103" i="1" s="1"/>
  <c r="Y95" i="1"/>
  <c r="V95" i="1"/>
  <c r="W95" i="1" s="1"/>
  <c r="Z46" i="1"/>
  <c r="AA46" i="1" s="1"/>
  <c r="V46" i="1"/>
  <c r="W46" i="1" s="1"/>
  <c r="Z38" i="1"/>
  <c r="AA38" i="1" s="1"/>
  <c r="V38" i="1"/>
  <c r="W38" i="1" s="1"/>
  <c r="Z78" i="1"/>
  <c r="AA78" i="1" s="1"/>
  <c r="V78" i="1"/>
  <c r="W78" i="1" s="1"/>
  <c r="Z86" i="1"/>
  <c r="AA86" i="1" s="1"/>
  <c r="V86" i="1"/>
  <c r="W86" i="1" s="1"/>
  <c r="V87" i="1"/>
  <c r="W87" i="1" s="1"/>
  <c r="Y87" i="1"/>
  <c r="Z94" i="1"/>
  <c r="AA94" i="1" s="1"/>
  <c r="V94" i="1"/>
  <c r="W94" i="1" s="1"/>
  <c r="Y79" i="1"/>
  <c r="V79" i="1"/>
  <c r="W79" i="1" s="1"/>
  <c r="Z54" i="1"/>
  <c r="AA54" i="1" s="1"/>
  <c r="V54" i="1"/>
  <c r="W54" i="1" s="1"/>
  <c r="Z87" i="1"/>
  <c r="AA87" i="1" s="1"/>
  <c r="S102" i="1" l="1"/>
  <c r="T102" i="1" s="1"/>
  <c r="O50" i="1"/>
  <c r="P50" i="1" s="1"/>
  <c r="O66" i="1"/>
  <c r="P66" i="1" s="1"/>
  <c r="O30" i="1"/>
  <c r="P30" i="1" s="1"/>
  <c r="O91" i="1"/>
  <c r="P91" i="1" s="1"/>
  <c r="O26" i="1"/>
  <c r="P26" i="1" s="1"/>
  <c r="S15" i="1"/>
  <c r="T15" i="1" s="1"/>
  <c r="S99" i="1"/>
  <c r="T99" i="1" s="1"/>
  <c r="O38" i="1"/>
  <c r="P38" i="1" s="1"/>
  <c r="S4" i="1"/>
  <c r="T4" i="1" s="1"/>
  <c r="S72" i="1"/>
  <c r="T72" i="1" s="1"/>
  <c r="S96" i="1"/>
  <c r="T96" i="1" s="1"/>
  <c r="S94" i="1"/>
  <c r="T94" i="1" s="1"/>
  <c r="O101" i="1"/>
  <c r="P101" i="1" s="1"/>
  <c r="S28" i="1"/>
  <c r="T28" i="1" s="1"/>
  <c r="S21" i="1"/>
  <c r="T21" i="1" s="1"/>
  <c r="S38" i="1"/>
  <c r="T38" i="1" s="1"/>
  <c r="O82" i="1"/>
  <c r="P82" i="1" s="1"/>
  <c r="O92" i="1"/>
  <c r="P92" i="1" s="1"/>
  <c r="S97" i="1"/>
  <c r="T97" i="1" s="1"/>
  <c r="O3" i="1"/>
  <c r="P3" i="1" s="1"/>
  <c r="O86" i="1"/>
  <c r="P86" i="1" s="1"/>
  <c r="O83" i="1"/>
  <c r="P83" i="1" s="1"/>
  <c r="S64" i="1"/>
  <c r="T64" i="1" s="1"/>
  <c r="S76" i="1"/>
  <c r="T76" i="1" s="1"/>
  <c r="S74" i="1"/>
  <c r="T74" i="1" s="1"/>
  <c r="O47" i="1"/>
  <c r="P47" i="1" s="1"/>
  <c r="O74" i="1"/>
  <c r="P74" i="1" s="1"/>
  <c r="O6" i="1"/>
  <c r="P6" i="1" s="1"/>
  <c r="O35" i="1"/>
  <c r="P35" i="1" s="1"/>
  <c r="S66" i="1"/>
  <c r="T66" i="1" s="1"/>
  <c r="O15" i="1"/>
  <c r="P15" i="1" s="1"/>
  <c r="O24" i="1"/>
  <c r="P24" i="1" s="1"/>
  <c r="O29" i="1"/>
  <c r="P29" i="1" s="1"/>
  <c r="O73" i="1"/>
  <c r="P73" i="1" s="1"/>
  <c r="S26" i="1"/>
  <c r="T26" i="1" s="1"/>
  <c r="S22" i="1"/>
  <c r="T22" i="1" s="1"/>
  <c r="S9" i="1"/>
  <c r="T9" i="1" s="1"/>
  <c r="S45" i="1"/>
  <c r="T45" i="1" s="1"/>
  <c r="S86" i="1"/>
  <c r="T86" i="1" s="1"/>
  <c r="O20" i="1"/>
  <c r="P20" i="1" s="1"/>
  <c r="S29" i="1"/>
  <c r="T29" i="1" s="1"/>
  <c r="O98" i="1"/>
  <c r="P98" i="1" s="1"/>
  <c r="O69" i="1"/>
  <c r="P69" i="1" s="1"/>
  <c r="O33" i="1"/>
  <c r="P33" i="1" s="1"/>
  <c r="S92" i="1"/>
  <c r="T92" i="1" s="1"/>
  <c r="O21" i="1"/>
  <c r="P21" i="1" s="1"/>
  <c r="O97" i="1"/>
  <c r="P97" i="1" s="1"/>
  <c r="S98" i="1"/>
  <c r="T98" i="1" s="1"/>
  <c r="O100" i="1"/>
  <c r="P100" i="1" s="1"/>
  <c r="S73" i="1"/>
  <c r="T73" i="1" s="1"/>
  <c r="S88" i="1"/>
  <c r="T88" i="1" s="1"/>
  <c r="S39" i="1"/>
  <c r="T39" i="1" s="1"/>
  <c r="O76" i="1"/>
  <c r="P76" i="1" s="1"/>
  <c r="S8" i="1"/>
  <c r="T8" i="1" s="1"/>
  <c r="S40" i="1"/>
  <c r="T40" i="1" s="1"/>
  <c r="S54" i="1"/>
  <c r="T54" i="1" s="1"/>
  <c r="O60" i="1"/>
  <c r="P60" i="1" s="1"/>
  <c r="S80" i="1"/>
  <c r="T80" i="1" s="1"/>
  <c r="O32" i="1"/>
  <c r="P32" i="1" s="1"/>
  <c r="S24" i="1"/>
  <c r="T24" i="1" s="1"/>
  <c r="O75" i="1"/>
  <c r="P75" i="1" s="1"/>
  <c r="S84" i="1"/>
  <c r="T84" i="1" s="1"/>
  <c r="S3" i="1"/>
  <c r="T3" i="1" s="1"/>
  <c r="S14" i="1"/>
  <c r="T14" i="1" s="1"/>
  <c r="O17" i="1"/>
  <c r="P17" i="1" s="1"/>
  <c r="S103" i="1"/>
  <c r="T103" i="1" s="1"/>
  <c r="O54" i="1"/>
  <c r="P54" i="1" s="1"/>
  <c r="O14" i="1"/>
  <c r="P14" i="1" s="1"/>
  <c r="O84" i="1"/>
  <c r="P84" i="1" s="1"/>
  <c r="O8" i="1"/>
  <c r="P8" i="1" s="1"/>
  <c r="O89" i="1"/>
  <c r="P89" i="1" s="1"/>
  <c r="S11" i="1"/>
  <c r="T11" i="1" s="1"/>
  <c r="S75" i="1"/>
  <c r="T75" i="1" s="1"/>
  <c r="S49" i="1"/>
  <c r="T49" i="1" s="1"/>
  <c r="O67" i="1"/>
  <c r="P67" i="1" s="1"/>
  <c r="O9" i="1"/>
  <c r="P9" i="1" s="1"/>
  <c r="O25" i="1"/>
  <c r="P25" i="1" s="1"/>
  <c r="O72" i="1"/>
  <c r="P72" i="1" s="1"/>
  <c r="O11" i="1"/>
  <c r="P11" i="1" s="1"/>
  <c r="S85" i="1"/>
  <c r="T85" i="1" s="1"/>
  <c r="S35" i="1"/>
  <c r="T35" i="1" s="1"/>
  <c r="S57" i="1"/>
  <c r="T57" i="1" s="1"/>
  <c r="S89" i="1"/>
  <c r="T89" i="1" s="1"/>
  <c r="S93" i="1"/>
  <c r="T93" i="1" s="1"/>
  <c r="O46" i="1"/>
  <c r="P46" i="1" s="1"/>
  <c r="O53" i="1"/>
  <c r="P53" i="1" s="1"/>
  <c r="S63" i="1"/>
  <c r="T63" i="1" s="1"/>
  <c r="O36" i="1"/>
  <c r="P36" i="1" s="1"/>
  <c r="S48" i="1"/>
  <c r="T48" i="1" s="1"/>
  <c r="O22" i="1"/>
  <c r="P22" i="1" s="1"/>
  <c r="O16" i="1"/>
  <c r="P16" i="1" s="1"/>
  <c r="O70" i="1"/>
  <c r="P70" i="1" s="1"/>
  <c r="S100" i="1"/>
  <c r="T100" i="1" s="1"/>
  <c r="O102" i="1"/>
  <c r="P102" i="1" s="1"/>
  <c r="S53" i="1"/>
  <c r="T53" i="1" s="1"/>
  <c r="O42" i="1"/>
  <c r="P42" i="1" s="1"/>
  <c r="O88" i="1"/>
  <c r="P88" i="1" s="1"/>
  <c r="S16" i="1"/>
  <c r="T16" i="1" s="1"/>
  <c r="O28" i="1"/>
  <c r="P28" i="1" s="1"/>
  <c r="S82" i="1"/>
  <c r="T82" i="1" s="1"/>
  <c r="S37" i="1"/>
  <c r="T37" i="1" s="1"/>
  <c r="S27" i="1"/>
  <c r="T27" i="1" s="1"/>
  <c r="S61" i="1"/>
  <c r="T61" i="1" s="1"/>
  <c r="S6" i="1"/>
  <c r="T6" i="1" s="1"/>
  <c r="S42" i="1"/>
  <c r="T42" i="1" s="1"/>
  <c r="O27" i="1"/>
  <c r="P27" i="1" s="1"/>
  <c r="O103" i="1"/>
  <c r="P103" i="1" s="1"/>
  <c r="O78" i="1"/>
  <c r="P78" i="1" s="1"/>
  <c r="S7" i="1"/>
  <c r="T7" i="1" s="1"/>
  <c r="O68" i="1"/>
  <c r="P68" i="1" s="1"/>
  <c r="S41" i="1"/>
  <c r="T41" i="1" s="1"/>
  <c r="S34" i="1"/>
  <c r="T34" i="1" s="1"/>
  <c r="S43" i="1"/>
  <c r="T43" i="1" s="1"/>
  <c r="O39" i="1"/>
  <c r="P39" i="1" s="1"/>
  <c r="O81" i="1"/>
  <c r="P81" i="1" s="1"/>
  <c r="O34" i="1"/>
  <c r="P34" i="1" s="1"/>
  <c r="S5" i="1"/>
  <c r="T5" i="1" s="1"/>
  <c r="R36" i="1"/>
  <c r="O19" i="1"/>
  <c r="P19" i="1" s="1"/>
  <c r="S10" i="1"/>
  <c r="T10" i="1" s="1"/>
  <c r="S81" i="1"/>
  <c r="T81" i="1" s="1"/>
  <c r="O45" i="1"/>
  <c r="P45" i="1" s="1"/>
  <c r="O64" i="1"/>
  <c r="P64" i="1" s="1"/>
  <c r="O65" i="1"/>
  <c r="P65" i="1" s="1"/>
  <c r="O62" i="1"/>
  <c r="P62" i="1" s="1"/>
  <c r="R78" i="1"/>
  <c r="O94" i="1"/>
  <c r="P94" i="1" s="1"/>
  <c r="O51" i="1"/>
  <c r="P51" i="1" s="1"/>
  <c r="S32" i="1"/>
  <c r="T32" i="1" s="1"/>
  <c r="S67" i="1"/>
  <c r="T67" i="1" s="1"/>
  <c r="S12" i="1"/>
  <c r="T12" i="1" s="1"/>
  <c r="O56" i="1"/>
  <c r="P56" i="1" s="1"/>
  <c r="O63" i="1"/>
  <c r="P63" i="1" s="1"/>
  <c r="O77" i="1"/>
  <c r="P77" i="1" s="1"/>
  <c r="S17" i="1"/>
  <c r="T17" i="1" s="1"/>
  <c r="O41" i="1"/>
  <c r="P41" i="1" s="1"/>
  <c r="O87" i="1"/>
  <c r="P87" i="1" s="1"/>
  <c r="O55" i="1"/>
  <c r="P55" i="1" s="1"/>
  <c r="S44" i="1"/>
  <c r="T44" i="1" s="1"/>
  <c r="O90" i="1"/>
  <c r="P90" i="1" s="1"/>
  <c r="S68" i="1"/>
  <c r="T68" i="1" s="1"/>
  <c r="S31" i="1"/>
  <c r="T31" i="1" s="1"/>
  <c r="S30" i="1"/>
  <c r="T30" i="1" s="1"/>
  <c r="O58" i="1"/>
  <c r="P58" i="1" s="1"/>
  <c r="S13" i="1"/>
  <c r="T13" i="1" s="1"/>
  <c r="O49" i="1"/>
  <c r="P49" i="1" s="1"/>
  <c r="O10" i="1"/>
  <c r="P10" i="1" s="1"/>
  <c r="S62" i="1"/>
  <c r="T62" i="1" s="1"/>
  <c r="S50" i="1"/>
  <c r="T50" i="1" s="1"/>
  <c r="O37" i="1"/>
  <c r="P37" i="1" s="1"/>
  <c r="S69" i="1"/>
  <c r="T69" i="1" s="1"/>
  <c r="O95" i="1"/>
  <c r="P95" i="1" s="1"/>
  <c r="S33" i="1"/>
  <c r="T33" i="1" s="1"/>
  <c r="S56" i="1"/>
  <c r="T56" i="1" s="1"/>
  <c r="R91" i="1"/>
  <c r="S77" i="1"/>
  <c r="T77" i="1" s="1"/>
  <c r="S47" i="1"/>
  <c r="T47" i="1" s="1"/>
  <c r="O4" i="1"/>
  <c r="P4" i="1" s="1"/>
  <c r="S20" i="1"/>
  <c r="T20" i="1" s="1"/>
  <c r="O48" i="1"/>
  <c r="P48" i="1" s="1"/>
  <c r="O7" i="1"/>
  <c r="P7" i="1" s="1"/>
  <c r="O12" i="1"/>
  <c r="P12" i="1" s="1"/>
  <c r="S91" i="1"/>
  <c r="T91" i="1" s="1"/>
  <c r="S83" i="1"/>
  <c r="T83" i="1" s="1"/>
  <c r="O61" i="1"/>
  <c r="P61" i="1" s="1"/>
  <c r="S87" i="1"/>
  <c r="T87" i="1" s="1"/>
  <c r="S60" i="1"/>
  <c r="T60" i="1" s="1"/>
  <c r="S95" i="1"/>
  <c r="T95" i="1" s="1"/>
  <c r="S55" i="1"/>
  <c r="T55" i="1" s="1"/>
  <c r="O79" i="1"/>
  <c r="P79" i="1" s="1"/>
  <c r="O85" i="1"/>
  <c r="P85" i="1" s="1"/>
  <c r="O93" i="1"/>
  <c r="P93" i="1" s="1"/>
  <c r="O44" i="1"/>
  <c r="P44" i="1" s="1"/>
  <c r="S90" i="1"/>
  <c r="T90" i="1" s="1"/>
  <c r="O99" i="1"/>
  <c r="P99" i="1" s="1"/>
  <c r="O80" i="1"/>
  <c r="P80" i="1" s="1"/>
  <c r="S101" i="1"/>
  <c r="T101" i="1" s="1"/>
  <c r="S18" i="1"/>
  <c r="T18" i="1" s="1"/>
  <c r="S78" i="1"/>
  <c r="T78" i="1" s="1"/>
  <c r="O13" i="1"/>
  <c r="P13" i="1" s="1"/>
  <c r="S25" i="1"/>
  <c r="T25" i="1" s="1"/>
  <c r="O5" i="1"/>
  <c r="P5" i="1" s="1"/>
  <c r="S46" i="1"/>
  <c r="T46" i="1" s="1"/>
  <c r="S70" i="1"/>
  <c r="T70" i="1" s="1"/>
  <c r="S19" i="1"/>
  <c r="T19" i="1" s="1"/>
  <c r="S59" i="1"/>
  <c r="T59" i="1" s="1"/>
  <c r="O31" i="1"/>
  <c r="P31" i="1" s="1"/>
  <c r="O52" i="1"/>
  <c r="P52" i="1" s="1"/>
  <c r="O59" i="1"/>
  <c r="P59" i="1" s="1"/>
  <c r="S36" i="1"/>
  <c r="T36" i="1" s="1"/>
  <c r="S52" i="1"/>
  <c r="T52" i="1" s="1"/>
  <c r="O40" i="1"/>
  <c r="P40" i="1" s="1"/>
  <c r="O96" i="1"/>
  <c r="P96" i="1" s="1"/>
  <c r="S79" i="1"/>
  <c r="T79" i="1" s="1"/>
  <c r="S71" i="1"/>
  <c r="T71" i="1" s="1"/>
  <c r="S23" i="1"/>
  <c r="T23" i="1" s="1"/>
  <c r="O23" i="1"/>
  <c r="P23" i="1" s="1"/>
</calcChain>
</file>

<file path=xl/sharedStrings.xml><?xml version="1.0" encoding="utf-8"?>
<sst xmlns="http://schemas.openxmlformats.org/spreadsheetml/2006/main" count="49" uniqueCount="29">
  <si>
    <t>Arith. Return</t>
  </si>
  <si>
    <t>Sigma</t>
  </si>
  <si>
    <t>Geo. Return</t>
  </si>
  <si>
    <t>% Stocks</t>
  </si>
  <si>
    <t>% Bonds</t>
  </si>
  <si>
    <t>Graph</t>
  </si>
  <si>
    <t>AR</t>
  </si>
  <si>
    <t>GR</t>
  </si>
  <si>
    <t>Stocks:</t>
  </si>
  <si>
    <t>Bonds:</t>
  </si>
  <si>
    <t>Correlation:</t>
  </si>
  <si>
    <t>Return Type:</t>
  </si>
  <si>
    <t>Variance</t>
  </si>
  <si>
    <t>Downside</t>
  </si>
  <si>
    <t>Measure of Risk:</t>
  </si>
  <si>
    <t>Mix</t>
  </si>
  <si>
    <t>Historical</t>
  </si>
  <si>
    <t>CRSP 1-10</t>
  </si>
  <si>
    <t>Five-Year TSY</t>
  </si>
  <si>
    <t>Mean</t>
  </si>
  <si>
    <t>Correl</t>
  </si>
  <si>
    <t>Standard Deviation</t>
  </si>
  <si>
    <t>Nominal or Real:</t>
  </si>
  <si>
    <t>CPI</t>
  </si>
  <si>
    <t>Data</t>
  </si>
  <si>
    <t>Real</t>
  </si>
  <si>
    <t>Year</t>
  </si>
  <si>
    <t>Expected</t>
  </si>
  <si>
    <t>Arithmetic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</si>
</sst>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0" fontId="0" fillId="0" borderId="5" xfId="1" applyNumberFormat="1" applyFont="1" applyBorder="1" applyAlignment="1">
      <alignment horizontal="center"/>
    </xf>
    <xf numFmtId="10" fontId="0" fillId="0" borderId="4" xfId="1" applyNumberFormat="1" applyFont="1" applyBorder="1" applyAlignment="1">
      <alignment horizontal="center"/>
    </xf>
    <xf numFmtId="10" fontId="0" fillId="0" borderId="6" xfId="1" applyNumberFormat="1" applyFont="1" applyBorder="1" applyAlignment="1">
      <alignment horizontal="center"/>
    </xf>
    <xf numFmtId="10" fontId="0" fillId="0" borderId="8" xfId="1" applyNumberFormat="1" applyFont="1" applyBorder="1" applyAlignment="1">
      <alignment horizontal="center"/>
    </xf>
    <xf numFmtId="10" fontId="0" fillId="0" borderId="7" xfId="1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0" fillId="2" borderId="12" xfId="0" applyNumberForma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4" fillId="0" borderId="21" xfId="0" applyFont="1" applyBorder="1" applyAlignment="1">
      <alignment horizontal="center"/>
    </xf>
    <xf numFmtId="10" fontId="0" fillId="2" borderId="22" xfId="0" applyNumberFormat="1" applyFill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10" fontId="0" fillId="2" borderId="23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0" xfId="0" applyFont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22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0" fontId="0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Efficient Frontier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'Efficient Frontier'!$N$1:$T$1</c:f>
              <c:strCache>
                <c:ptCount val="1"/>
                <c:pt idx="0">
                  <c:v>Real Arithmetic Historical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'Efficient Frontier'!$T$3:$T$103</c:f>
              <c:numCache>
                <c:formatCode>0.00%</c:formatCode>
                <c:ptCount val="101"/>
                <c:pt idx="0">
                  <c:v>0.19728896248149491</c:v>
                </c:pt>
                <c:pt idx="1">
                  <c:v>0.19537871786583019</c:v>
                </c:pt>
                <c:pt idx="2">
                  <c:v>0.19347086175167122</c:v>
                </c:pt>
                <c:pt idx="3">
                  <c:v>0.19156546550237208</c:v>
                </c:pt>
                <c:pt idx="4">
                  <c:v>0.18966260325513398</c:v>
                </c:pt>
                <c:pt idx="5">
                  <c:v>0.18776235205188457</c:v>
                </c:pt>
                <c:pt idx="6">
                  <c:v>0.18586479197729988</c:v>
                </c:pt>
                <c:pt idx="7">
                  <c:v>0.183970006304402</c:v>
                </c:pt>
                <c:pt idx="8">
                  <c:v>0.18207808164819309</c:v>
                </c:pt>
                <c:pt idx="9">
                  <c:v>0.18018910812781685</c:v>
                </c:pt>
                <c:pt idx="10">
                  <c:v>0.17830317953776845</c:v>
                </c:pt>
                <c:pt idx="11">
                  <c:v>0.17642039352871011</c:v>
                </c:pt>
                <c:pt idx="12">
                  <c:v>0.17454085179848247</c:v>
                </c:pt>
                <c:pt idx="13">
                  <c:v>0.17266466029394181</c:v>
                </c:pt>
                <c:pt idx="14">
                  <c:v>0.17079192942429236</c:v>
                </c:pt>
                <c:pt idx="15">
                  <c:v>0.1689227742866255</c:v>
                </c:pt>
                <c:pt idx="16">
                  <c:v>0.16705731490442319</c:v>
                </c:pt>
                <c:pt idx="17">
                  <c:v>0.16519567647982994</c:v>
                </c:pt>
                <c:pt idx="18">
                  <c:v>0.16333798966054802</c:v>
                </c:pt>
                <c:pt idx="19">
                  <c:v>0.1614843908222636</c:v>
                </c:pt>
                <c:pt idx="20">
                  <c:v>0.15963502236756658</c:v>
                </c:pt>
                <c:pt idx="21">
                  <c:v>0.1577900330423852</c:v>
                </c:pt>
                <c:pt idx="22">
                  <c:v>0.15594957827101735</c:v>
                </c:pt>
                <c:pt idx="23">
                  <c:v>0.15411382051090342</c:v>
                </c:pt>
                <c:pt idx="24">
                  <c:v>0.15228292962835124</c:v>
                </c:pt>
                <c:pt idx="25">
                  <c:v>0.15045708329649163</c:v>
                </c:pt>
                <c:pt idx="26">
                  <c:v>0.14863646741681227</c:v>
                </c:pt>
                <c:pt idx="27">
                  <c:v>0.14682127656568852</c:v>
                </c:pt>
                <c:pt idx="28">
                  <c:v>0.14501171446740199</c:v>
                </c:pt>
                <c:pt idx="29">
                  <c:v>0.14320799449520927</c:v>
                </c:pt>
                <c:pt idx="30">
                  <c:v>0.14141034020209439</c:v>
                </c:pt>
                <c:pt idx="31">
                  <c:v>0.13961898588290877</c:v>
                </c:pt>
                <c:pt idx="32">
                  <c:v>0.13783417716966764</c:v>
                </c:pt>
                <c:pt idx="33">
                  <c:v>0.13605617166183384</c:v>
                </c:pt>
                <c:pt idx="34">
                  <c:v>0.13428523959347541</c:v>
                </c:pt>
                <c:pt idx="35">
                  <c:v>0.13252166453922704</c:v>
                </c:pt>
                <c:pt idx="36">
                  <c:v>0.13076574416102016</c:v>
                </c:pt>
                <c:pt idx="37">
                  <c:v>0.12901779099756344</c:v>
                </c:pt>
                <c:pt idx="38">
                  <c:v>0.12727813329855278</c:v>
                </c:pt>
                <c:pt idx="39">
                  <c:v>0.12554711590556356</c:v>
                </c:pt>
                <c:pt idx="40">
                  <c:v>0.12382510118151925</c:v>
                </c:pt>
                <c:pt idx="41">
                  <c:v>0.12211246999053607</c:v>
                </c:pt>
                <c:pt idx="42">
                  <c:v>0.12040962272980218</c:v>
                </c:pt>
                <c:pt idx="43">
                  <c:v>0.11871698041495432</c:v>
                </c:pt>
                <c:pt idx="44">
                  <c:v>0.11703498582015393</c:v>
                </c:pt>
                <c:pt idx="45">
                  <c:v>0.11536410467372527</c:v>
                </c:pt>
                <c:pt idx="46">
                  <c:v>0.11370482690978634</c:v>
                </c:pt>
                <c:pt idx="47">
                  <c:v>0.11205766797576298</c:v>
                </c:pt>
                <c:pt idx="48">
                  <c:v>0.11042317019500857</c:v>
                </c:pt>
                <c:pt idx="49">
                  <c:v>0.10880190418293674</c:v>
                </c:pt>
                <c:pt idx="50">
                  <c:v>0.10719447031408708</c:v>
                </c:pt>
                <c:pt idx="51">
                  <c:v>0.10560150023636061</c:v>
                </c:pt>
                <c:pt idx="52">
                  <c:v>0.10402365842725431</c:v>
                </c:pt>
                <c:pt idx="53">
                  <c:v>0.10246164378526097</c:v>
                </c:pt>
                <c:pt idx="54">
                  <c:v>0.10091619124765347</c:v>
                </c:pt>
                <c:pt idx="55">
                  <c:v>9.9388073423604797E-2</c:v>
                </c:pt>
                <c:pt idx="56">
                  <c:v>9.7878102228978553E-2</c:v>
                </c:pt>
                <c:pt idx="57">
                  <c:v>9.6387130506123547E-2</c:v>
                </c:pt>
                <c:pt idx="58">
                  <c:v>9.4916053608598075E-2</c:v>
                </c:pt>
                <c:pt idx="59">
                  <c:v>9.3465810926903467E-2</c:v>
                </c:pt>
                <c:pt idx="60">
                  <c:v>9.2037387327024336E-2</c:v>
                </c:pt>
                <c:pt idx="61">
                  <c:v>9.0631814468835142E-2</c:v>
                </c:pt>
                <c:pt idx="62">
                  <c:v>8.9250171966274897E-2</c:v>
                </c:pt>
                <c:pt idx="63">
                  <c:v>8.7893588345644175E-2</c:v>
                </c:pt>
                <c:pt idx="64">
                  <c:v>8.6563241752519296E-2</c:v>
                </c:pt>
                <c:pt idx="65">
                  <c:v>8.5260360351714845E-2</c:v>
                </c:pt>
                <c:pt idx="66">
                  <c:v>8.3986222358617066E-2</c:v>
                </c:pt>
                <c:pt idx="67">
                  <c:v>8.2742155634268413E-2</c:v>
                </c:pt>
                <c:pt idx="68">
                  <c:v>8.1529536771084085E-2</c:v>
                </c:pt>
                <c:pt idx="69">
                  <c:v>8.0349789591368778E-2</c:v>
                </c:pt>
                <c:pt idx="70">
                  <c:v>7.9204382977298329E-2</c:v>
                </c:pt>
                <c:pt idx="71">
                  <c:v>7.8094827949227744E-2</c:v>
                </c:pt>
                <c:pt idx="72">
                  <c:v>7.7022673909648523E-2</c:v>
                </c:pt>
                <c:pt idx="73">
                  <c:v>7.5989503973458383E-2</c:v>
                </c:pt>
                <c:pt idx="74">
                  <c:v>7.4996929312072969E-2</c:v>
                </c:pt>
                <c:pt idx="75">
                  <c:v>7.4046582449938378E-2</c:v>
                </c:pt>
                <c:pt idx="76">
                  <c:v>7.3140109467778353E-2</c:v>
                </c:pt>
                <c:pt idx="77">
                  <c:v>7.2279161087891092E-2</c:v>
                </c:pt>
                <c:pt idx="78">
                  <c:v>7.146538264326055E-2</c:v>
                </c:pt>
                <c:pt idx="79">
                  <c:v>7.0700402964152961E-2</c:v>
                </c:pt>
                <c:pt idx="80">
                  <c:v>6.998582225284776E-2</c:v>
                </c:pt>
                <c:pt idx="81">
                  <c:v>6.9323199058384646E-2</c:v>
                </c:pt>
                <c:pt idx="82">
                  <c:v>6.8714036507377937E-2</c:v>
                </c:pt>
                <c:pt idx="83">
                  <c:v>6.8159767992223577E-2</c:v>
                </c:pt>
                <c:pt idx="84">
                  <c:v>6.7661742562084903E-2</c:v>
                </c:pt>
                <c:pt idx="85">
                  <c:v>6.7221210302177564E-2</c:v>
                </c:pt>
                <c:pt idx="86">
                  <c:v>6.6839308020123486E-2</c:v>
                </c:pt>
                <c:pt idx="87">
                  <c:v>6.6517045581534456E-2</c:v>
                </c:pt>
                <c:pt idx="88">
                  <c:v>6.6255293247789268E-2</c:v>
                </c:pt>
                <c:pt idx="89">
                  <c:v>6.6054770364999349E-2</c:v>
                </c:pt>
                <c:pt idx="90">
                  <c:v>6.5916035733064746E-2</c:v>
                </c:pt>
                <c:pt idx="91">
                  <c:v>6.5839479947218366E-2</c:v>
                </c:pt>
                <c:pt idx="92">
                  <c:v>6.5825319952471928E-2</c:v>
                </c:pt>
                <c:pt idx="93">
                  <c:v>6.5873595986085776E-2</c:v>
                </c:pt>
                <c:pt idx="94">
                  <c:v>6.598417100788978E-2</c:v>
                </c:pt>
                <c:pt idx="95">
                  <c:v>6.615673263717349E-2</c:v>
                </c:pt>
                <c:pt idx="96">
                  <c:v>6.639079753265581E-2</c:v>
                </c:pt>
                <c:pt idx="97">
                  <c:v>6.6685718073552808E-2</c:v>
                </c:pt>
                <c:pt idx="98">
                  <c:v>6.704069112946455E-2</c:v>
                </c:pt>
                <c:pt idx="99">
                  <c:v>6.7454768648441688E-2</c:v>
                </c:pt>
                <c:pt idx="100">
                  <c:v>6.792686974887728E-2</c:v>
                </c:pt>
              </c:numCache>
            </c:numRef>
          </c:xVal>
          <c:yVal>
            <c:numRef>
              <c:f>'Efficient Frontier'!$P$3:$P$103</c:f>
              <c:numCache>
                <c:formatCode>0.00%</c:formatCode>
                <c:ptCount val="101"/>
                <c:pt idx="0">
                  <c:v>8.78946905151749E-2</c:v>
                </c:pt>
                <c:pt idx="1">
                  <c:v>8.7223635429893295E-2</c:v>
                </c:pt>
                <c:pt idx="2">
                  <c:v>8.6552580344611676E-2</c:v>
                </c:pt>
                <c:pt idx="3">
                  <c:v>8.5881525259330072E-2</c:v>
                </c:pt>
                <c:pt idx="4">
                  <c:v>8.5210470174048467E-2</c:v>
                </c:pt>
                <c:pt idx="5">
                  <c:v>8.4539415088766862E-2</c:v>
                </c:pt>
                <c:pt idx="6">
                  <c:v>8.3868360003485243E-2</c:v>
                </c:pt>
                <c:pt idx="7">
                  <c:v>8.3197304918203652E-2</c:v>
                </c:pt>
                <c:pt idx="8">
                  <c:v>8.2526249832922047E-2</c:v>
                </c:pt>
                <c:pt idx="9">
                  <c:v>8.1855194747640428E-2</c:v>
                </c:pt>
                <c:pt idx="10">
                  <c:v>8.1184139662358823E-2</c:v>
                </c:pt>
                <c:pt idx="11">
                  <c:v>8.0513084577077218E-2</c:v>
                </c:pt>
                <c:pt idx="12">
                  <c:v>7.9842029491795599E-2</c:v>
                </c:pt>
                <c:pt idx="13">
                  <c:v>7.9170974406514008E-2</c:v>
                </c:pt>
                <c:pt idx="14">
                  <c:v>7.8499919321232403E-2</c:v>
                </c:pt>
                <c:pt idx="15">
                  <c:v>7.7828864235950798E-2</c:v>
                </c:pt>
                <c:pt idx="16">
                  <c:v>7.7157809150669179E-2</c:v>
                </c:pt>
                <c:pt idx="17">
                  <c:v>7.6486754065387574E-2</c:v>
                </c:pt>
                <c:pt idx="18">
                  <c:v>7.5815698980105969E-2</c:v>
                </c:pt>
                <c:pt idx="19">
                  <c:v>7.5144643894824364E-2</c:v>
                </c:pt>
                <c:pt idx="20">
                  <c:v>7.447358880954276E-2</c:v>
                </c:pt>
                <c:pt idx="21">
                  <c:v>7.3802533724261155E-2</c:v>
                </c:pt>
                <c:pt idx="22">
                  <c:v>7.3131478638979536E-2</c:v>
                </c:pt>
                <c:pt idx="23">
                  <c:v>7.2460423553697931E-2</c:v>
                </c:pt>
                <c:pt idx="24">
                  <c:v>7.1789368468416326E-2</c:v>
                </c:pt>
                <c:pt idx="25">
                  <c:v>7.1118313383134721E-2</c:v>
                </c:pt>
                <c:pt idx="26">
                  <c:v>7.0447258297853102E-2</c:v>
                </c:pt>
                <c:pt idx="27">
                  <c:v>6.9776203212571497E-2</c:v>
                </c:pt>
                <c:pt idx="28">
                  <c:v>6.9105148127289892E-2</c:v>
                </c:pt>
                <c:pt idx="29">
                  <c:v>6.8434093042008287E-2</c:v>
                </c:pt>
                <c:pt idx="30">
                  <c:v>6.7763037956726682E-2</c:v>
                </c:pt>
                <c:pt idx="31">
                  <c:v>6.7091982871445063E-2</c:v>
                </c:pt>
                <c:pt idx="32">
                  <c:v>6.6420927786163458E-2</c:v>
                </c:pt>
                <c:pt idx="33">
                  <c:v>6.5749872700881853E-2</c:v>
                </c:pt>
                <c:pt idx="34">
                  <c:v>6.5078817615600248E-2</c:v>
                </c:pt>
                <c:pt idx="35">
                  <c:v>6.4407762530318644E-2</c:v>
                </c:pt>
                <c:pt idx="36">
                  <c:v>6.3736707445037039E-2</c:v>
                </c:pt>
                <c:pt idx="37">
                  <c:v>6.3065652359755434E-2</c:v>
                </c:pt>
                <c:pt idx="38">
                  <c:v>6.2394597274473815E-2</c:v>
                </c:pt>
                <c:pt idx="39">
                  <c:v>6.172354218919221E-2</c:v>
                </c:pt>
                <c:pt idx="40">
                  <c:v>6.1052487103910605E-2</c:v>
                </c:pt>
                <c:pt idx="41">
                  <c:v>6.0381432018628993E-2</c:v>
                </c:pt>
                <c:pt idx="42">
                  <c:v>5.9710376933347388E-2</c:v>
                </c:pt>
                <c:pt idx="43">
                  <c:v>5.9039321848065783E-2</c:v>
                </c:pt>
                <c:pt idx="44">
                  <c:v>5.8368266762784178E-2</c:v>
                </c:pt>
                <c:pt idx="45">
                  <c:v>5.7697211677502566E-2</c:v>
                </c:pt>
                <c:pt idx="46">
                  <c:v>5.7026156592220961E-2</c:v>
                </c:pt>
                <c:pt idx="47">
                  <c:v>5.6355101506939356E-2</c:v>
                </c:pt>
                <c:pt idx="48">
                  <c:v>5.5684046421657751E-2</c:v>
                </c:pt>
                <c:pt idx="49">
                  <c:v>5.5012991336376139E-2</c:v>
                </c:pt>
                <c:pt idx="50">
                  <c:v>5.4341936251094528E-2</c:v>
                </c:pt>
                <c:pt idx="51">
                  <c:v>5.3670881165812923E-2</c:v>
                </c:pt>
                <c:pt idx="52">
                  <c:v>5.2999826080531311E-2</c:v>
                </c:pt>
                <c:pt idx="53">
                  <c:v>5.2328770995249706E-2</c:v>
                </c:pt>
                <c:pt idx="54">
                  <c:v>5.1657715909968101E-2</c:v>
                </c:pt>
                <c:pt idx="55">
                  <c:v>5.0986660824686496E-2</c:v>
                </c:pt>
                <c:pt idx="56">
                  <c:v>5.0315605739404884E-2</c:v>
                </c:pt>
                <c:pt idx="57">
                  <c:v>4.964455065412321E-2</c:v>
                </c:pt>
                <c:pt idx="58">
                  <c:v>4.8973495568841605E-2</c:v>
                </c:pt>
                <c:pt idx="59">
                  <c:v>4.8302440483559993E-2</c:v>
                </c:pt>
                <c:pt idx="60">
                  <c:v>4.7631385398278395E-2</c:v>
                </c:pt>
                <c:pt idx="61">
                  <c:v>4.6960330312996783E-2</c:v>
                </c:pt>
                <c:pt idx="62">
                  <c:v>4.6289275227715171E-2</c:v>
                </c:pt>
                <c:pt idx="63">
                  <c:v>4.5618220142433566E-2</c:v>
                </c:pt>
                <c:pt idx="64">
                  <c:v>4.4947165057151961E-2</c:v>
                </c:pt>
                <c:pt idx="65">
                  <c:v>4.4276109971870349E-2</c:v>
                </c:pt>
                <c:pt idx="66">
                  <c:v>4.3605054886588751E-2</c:v>
                </c:pt>
                <c:pt idx="67">
                  <c:v>4.2933999801307139E-2</c:v>
                </c:pt>
                <c:pt idx="68">
                  <c:v>4.2262944716025527E-2</c:v>
                </c:pt>
                <c:pt idx="69">
                  <c:v>4.1591889630743922E-2</c:v>
                </c:pt>
                <c:pt idx="70">
                  <c:v>4.0920834545462317E-2</c:v>
                </c:pt>
                <c:pt idx="71">
                  <c:v>4.0249779460180705E-2</c:v>
                </c:pt>
                <c:pt idx="72">
                  <c:v>3.9578724374899107E-2</c:v>
                </c:pt>
                <c:pt idx="73">
                  <c:v>3.8907669289617496E-2</c:v>
                </c:pt>
                <c:pt idx="74">
                  <c:v>3.8236614204335884E-2</c:v>
                </c:pt>
                <c:pt idx="75">
                  <c:v>3.7565559119054279E-2</c:v>
                </c:pt>
                <c:pt idx="76">
                  <c:v>3.6894504033772674E-2</c:v>
                </c:pt>
                <c:pt idx="77">
                  <c:v>3.6223448948491069E-2</c:v>
                </c:pt>
                <c:pt idx="78">
                  <c:v>3.5552393863209457E-2</c:v>
                </c:pt>
                <c:pt idx="79">
                  <c:v>3.4881338777927845E-2</c:v>
                </c:pt>
                <c:pt idx="80">
                  <c:v>3.421028369264624E-2</c:v>
                </c:pt>
                <c:pt idx="81">
                  <c:v>3.3539228607364635E-2</c:v>
                </c:pt>
                <c:pt idx="82">
                  <c:v>3.286817352208303E-2</c:v>
                </c:pt>
                <c:pt idx="83">
                  <c:v>3.2197118436801425E-2</c:v>
                </c:pt>
                <c:pt idx="84">
                  <c:v>3.1526063351519813E-2</c:v>
                </c:pt>
                <c:pt idx="85">
                  <c:v>3.0855008266238208E-2</c:v>
                </c:pt>
                <c:pt idx="86">
                  <c:v>3.0183953180956596E-2</c:v>
                </c:pt>
                <c:pt idx="87">
                  <c:v>2.9512898095674991E-2</c:v>
                </c:pt>
                <c:pt idx="88">
                  <c:v>2.8841843010393383E-2</c:v>
                </c:pt>
                <c:pt idx="89">
                  <c:v>2.8170787925111775E-2</c:v>
                </c:pt>
                <c:pt idx="90">
                  <c:v>2.749973283983017E-2</c:v>
                </c:pt>
                <c:pt idx="91">
                  <c:v>2.6828677754548565E-2</c:v>
                </c:pt>
                <c:pt idx="92">
                  <c:v>2.6157622669266956E-2</c:v>
                </c:pt>
                <c:pt idx="93">
                  <c:v>2.5486567583985348E-2</c:v>
                </c:pt>
                <c:pt idx="94">
                  <c:v>2.481551249870375E-2</c:v>
                </c:pt>
                <c:pt idx="95">
                  <c:v>2.4144457413422131E-2</c:v>
                </c:pt>
                <c:pt idx="96">
                  <c:v>2.3473402328140523E-2</c:v>
                </c:pt>
                <c:pt idx="97">
                  <c:v>2.2802347242858914E-2</c:v>
                </c:pt>
                <c:pt idx="98">
                  <c:v>2.2131292157577309E-2</c:v>
                </c:pt>
                <c:pt idx="99">
                  <c:v>2.1460237072295701E-2</c:v>
                </c:pt>
                <c:pt idx="100">
                  <c:v>2.0789181987014162E-2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FCD-4F0D-82C5-2D15150B0B0D}"/>
            </c:ext>
          </c:extLst>
        </c:ser>
        <c:ser>
          <c:idx val="1"/>
          <c:order val="1"/>
          <c:tx>
            <c:strRef>
              <c:f>'Efficient Frontier'!$U$1:$AA$1</c:f>
              <c:strCache>
                <c:ptCount val="1"/>
                <c:pt idx="0">
                  <c:v>Real Arithmetic Expected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'Efficient Frontier'!$AA$3:$AA$103</c:f>
              <c:numCache>
                <c:formatCode>0.00%</c:formatCode>
                <c:ptCount val="101"/>
                <c:pt idx="0">
                  <c:v>0.18</c:v>
                </c:pt>
                <c:pt idx="1">
                  <c:v>0.17820101009814729</c:v>
                </c:pt>
                <c:pt idx="2">
                  <c:v>0.17640408158543269</c:v>
                </c:pt>
                <c:pt idx="3">
                  <c:v>0.17460927810399995</c:v>
                </c:pt>
                <c:pt idx="4">
                  <c:v>0.17281666586298902</c:v>
                </c:pt>
                <c:pt idx="5">
                  <c:v>0.17102631376487068</c:v>
                </c:pt>
                <c:pt idx="6">
                  <c:v>0.16923829353902148</c:v>
                </c:pt>
                <c:pt idx="7">
                  <c:v>0.16745267988300455</c:v>
                </c:pt>
                <c:pt idx="8">
                  <c:v>0.16566955061205424</c:v>
                </c:pt>
                <c:pt idx="9">
                  <c:v>0.16388898681729655</c:v>
                </c:pt>
                <c:pt idx="10">
                  <c:v>0.16211107303327554</c:v>
                </c:pt>
                <c:pt idx="11">
                  <c:v>0.16033589741539478</c:v>
                </c:pt>
                <c:pt idx="12">
                  <c:v>0.15856355192792573</c:v>
                </c:pt>
                <c:pt idx="13">
                  <c:v>0.15679413254328109</c:v>
                </c:pt>
                <c:pt idx="14">
                  <c:v>0.15502773945329912</c:v>
                </c:pt>
                <c:pt idx="15">
                  <c:v>0.15326447729333761</c:v>
                </c:pt>
                <c:pt idx="16">
                  <c:v>0.15150445538003163</c:v>
                </c:pt>
                <c:pt idx="17">
                  <c:v>0.14974778796362903</c:v>
                </c:pt>
                <c:pt idx="18">
                  <c:v>0.14799459449588015</c:v>
                </c:pt>
                <c:pt idx="19">
                  <c:v>0.146244999914527</c:v>
                </c:pt>
                <c:pt idx="20">
                  <c:v>0.14449913494550756</c:v>
                </c:pt>
                <c:pt idx="21">
                  <c:v>0.14275713642406815</c:v>
                </c:pt>
                <c:pt idx="22">
                  <c:v>0.14101914763605686</c:v>
                </c:pt>
                <c:pt idx="23">
                  <c:v>0.13928531868075686</c:v>
                </c:pt>
                <c:pt idx="24">
                  <c:v>0.13755580685670815</c:v>
                </c:pt>
                <c:pt idx="25">
                  <c:v>0.13583077707206123</c:v>
                </c:pt>
                <c:pt idx="26">
                  <c:v>0.13411040228110571</c:v>
                </c:pt>
                <c:pt idx="27">
                  <c:v>0.13239486394871969</c:v>
                </c:pt>
                <c:pt idx="28">
                  <c:v>0.13068435254459501</c:v>
                </c:pt>
                <c:pt idx="29">
                  <c:v>0.12897906806920259</c:v>
                </c:pt>
                <c:pt idx="30">
                  <c:v>0.12727922061357855</c:v>
                </c:pt>
                <c:pt idx="31">
                  <c:v>0.12558503095512616</c:v>
                </c:pt>
                <c:pt idx="32">
                  <c:v>0.12389673119174695</c:v>
                </c:pt>
                <c:pt idx="33">
                  <c:v>0.12221456541672929</c:v>
                </c:pt>
                <c:pt idx="34">
                  <c:v>0.12053879043693777</c:v>
                </c:pt>
                <c:pt idx="35">
                  <c:v>0.1188696765369537</c:v>
                </c:pt>
                <c:pt idx="36">
                  <c:v>0.11720750829191788</c:v>
                </c:pt>
                <c:pt idx="37">
                  <c:v>0.11555258543191493</c:v>
                </c:pt>
                <c:pt idx="38">
                  <c:v>0.11390522376080915</c:v>
                </c:pt>
                <c:pt idx="39">
                  <c:v>0.11226575613249126</c:v>
                </c:pt>
                <c:pt idx="40">
                  <c:v>0.11063453348751465</c:v>
                </c:pt>
                <c:pt idx="41">
                  <c:v>0.10901192595308093</c:v>
                </c:pt>
                <c:pt idx="42">
                  <c:v>0.10739832400926934</c:v>
                </c:pt>
                <c:pt idx="43">
                  <c:v>0.10579413972427773</c:v>
                </c:pt>
                <c:pt idx="44">
                  <c:v>0.10419980806124357</c:v>
                </c:pt>
                <c:pt idx="45">
                  <c:v>0.10261578825892242</c:v>
                </c:pt>
                <c:pt idx="46">
                  <c:v>0.10104256528810025</c:v>
                </c:pt>
                <c:pt idx="47">
                  <c:v>9.9480651385080901E-2</c:v>
                </c:pt>
                <c:pt idx="48">
                  <c:v>9.7930587662895197E-2</c:v>
                </c:pt>
                <c:pt idx="49">
                  <c:v>9.6392945799990984E-2</c:v>
                </c:pt>
                <c:pt idx="50">
                  <c:v>9.4868329805051374E-2</c:v>
                </c:pt>
                <c:pt idx="51">
                  <c:v>9.3357377855207563E-2</c:v>
                </c:pt>
                <c:pt idx="52">
                  <c:v>9.1860764203222256E-2</c:v>
                </c:pt>
                <c:pt idx="53">
                  <c:v>9.0379201147166591E-2</c:v>
                </c:pt>
                <c:pt idx="54">
                  <c:v>8.8913441053644973E-2</c:v>
                </c:pt>
                <c:pt idx="55">
                  <c:v>8.7464278422679509E-2</c:v>
                </c:pt>
                <c:pt idx="56">
                  <c:v>8.6032551978887623E-2</c:v>
                </c:pt>
                <c:pt idx="57">
                  <c:v>8.46191467695106E-2</c:v>
                </c:pt>
                <c:pt idx="58">
                  <c:v>8.3224996245118421E-2</c:v>
                </c:pt>
                <c:pt idx="59">
                  <c:v>8.1851084293367654E-2</c:v>
                </c:pt>
                <c:pt idx="60">
                  <c:v>8.04984471899923E-2</c:v>
                </c:pt>
                <c:pt idx="61">
                  <c:v>7.9168175424219417E-2</c:v>
                </c:pt>
                <c:pt idx="62">
                  <c:v>7.7861415348039878E-2</c:v>
                </c:pt>
                <c:pt idx="63">
                  <c:v>7.6579370590257392E-2</c:v>
                </c:pt>
                <c:pt idx="64">
                  <c:v>7.5323303167080899E-2</c:v>
                </c:pt>
                <c:pt idx="65">
                  <c:v>7.4094534211370688E-2</c:v>
                </c:pt>
                <c:pt idx="66">
                  <c:v>7.2894444232739594E-2</c:v>
                </c:pt>
                <c:pt idx="67">
                  <c:v>7.17244728108892E-2</c:v>
                </c:pt>
                <c:pt idx="68">
                  <c:v>7.0586117615293056E-2</c:v>
                </c:pt>
                <c:pt idx="69">
                  <c:v>6.948093263622751E-2</c:v>
                </c:pt>
                <c:pt idx="70">
                  <c:v>6.8410525505948172E-2</c:v>
                </c:pt>
                <c:pt idx="71">
                  <c:v>6.7376553785422913E-2</c:v>
                </c:pt>
                <c:pt idx="72">
                  <c:v>6.6380720092508699E-2</c:v>
                </c:pt>
                <c:pt idx="73">
                  <c:v>6.542476595296301E-2</c:v>
                </c:pt>
                <c:pt idx="74">
                  <c:v>6.4510464267434842E-2</c:v>
                </c:pt>
                <c:pt idx="75">
                  <c:v>6.3639610306789191E-2</c:v>
                </c:pt>
                <c:pt idx="76">
                  <c:v>6.2814011175851434E-2</c:v>
                </c:pt>
                <c:pt idx="77">
                  <c:v>6.2035473722701517E-2</c:v>
                </c:pt>
                <c:pt idx="78">
                  <c:v>6.1305790917334978E-2</c:v>
                </c:pt>
                <c:pt idx="79">
                  <c:v>6.062672677953175E-2</c:v>
                </c:pt>
                <c:pt idx="80">
                  <c:v>5.9999999999999935E-2</c:v>
                </c:pt>
                <c:pt idx="81">
                  <c:v>5.9427266469188986E-2</c:v>
                </c:pt>
                <c:pt idx="82">
                  <c:v>5.8910101001441117E-2</c:v>
                </c:pt>
                <c:pt idx="83">
                  <c:v>5.8449978614196214E-2</c:v>
                </c:pt>
                <c:pt idx="84">
                  <c:v>5.8048255787749525E-2</c:v>
                </c:pt>
                <c:pt idx="85">
                  <c:v>5.7706152185014001E-2</c:v>
                </c:pt>
                <c:pt idx="86">
                  <c:v>5.7424733347225886E-2</c:v>
                </c:pt>
                <c:pt idx="87">
                  <c:v>5.7204894895454515E-2</c:v>
                </c:pt>
                <c:pt idx="88">
                  <c:v>5.7047348755222611E-2</c:v>
                </c:pt>
                <c:pt idx="89">
                  <c:v>5.6952611880404569E-2</c:v>
                </c:pt>
                <c:pt idx="90">
                  <c:v>5.692099788303083E-2</c:v>
                </c:pt>
                <c:pt idx="91">
                  <c:v>5.6952611880404576E-2</c:v>
                </c:pt>
                <c:pt idx="92">
                  <c:v>5.7047348755222639E-2</c:v>
                </c:pt>
                <c:pt idx="93">
                  <c:v>5.7204894895454557E-2</c:v>
                </c:pt>
                <c:pt idx="94">
                  <c:v>5.7424733347225941E-2</c:v>
                </c:pt>
                <c:pt idx="95">
                  <c:v>5.7706152185014063E-2</c:v>
                </c:pt>
                <c:pt idx="96">
                  <c:v>5.8048255787749588E-2</c:v>
                </c:pt>
                <c:pt idx="97">
                  <c:v>5.8449978614196298E-2</c:v>
                </c:pt>
                <c:pt idx="98">
                  <c:v>5.8910101001441215E-2</c:v>
                </c:pt>
                <c:pt idx="99">
                  <c:v>5.942726646918909E-2</c:v>
                </c:pt>
                <c:pt idx="100">
                  <c:v>0.06</c:v>
                </c:pt>
              </c:numCache>
            </c:numRef>
          </c:xVal>
          <c:yVal>
            <c:numRef>
              <c:f>'Efficient Frontier'!$W$3:$W$103</c:f>
              <c:numCache>
                <c:formatCode>0.00%</c:formatCode>
                <c:ptCount val="101"/>
                <c:pt idx="0">
                  <c:v>0.06</c:v>
                </c:pt>
                <c:pt idx="1">
                  <c:v>5.9599999999999993E-2</c:v>
                </c:pt>
                <c:pt idx="2">
                  <c:v>5.9199999999999996E-2</c:v>
                </c:pt>
                <c:pt idx="3">
                  <c:v>5.8799999999999998E-2</c:v>
                </c:pt>
                <c:pt idx="4">
                  <c:v>5.8400000000000001E-2</c:v>
                </c:pt>
                <c:pt idx="5">
                  <c:v>5.7999999999999996E-2</c:v>
                </c:pt>
                <c:pt idx="6">
                  <c:v>5.7599999999999991E-2</c:v>
                </c:pt>
                <c:pt idx="7">
                  <c:v>5.7200000000000001E-2</c:v>
                </c:pt>
                <c:pt idx="8">
                  <c:v>5.6799999999999996E-2</c:v>
                </c:pt>
                <c:pt idx="9">
                  <c:v>5.6400000000000006E-2</c:v>
                </c:pt>
                <c:pt idx="10">
                  <c:v>5.6000000000000001E-2</c:v>
                </c:pt>
                <c:pt idx="11">
                  <c:v>5.5599999999999997E-2</c:v>
                </c:pt>
                <c:pt idx="12">
                  <c:v>5.5199999999999999E-2</c:v>
                </c:pt>
                <c:pt idx="13">
                  <c:v>5.4799999999999995E-2</c:v>
                </c:pt>
                <c:pt idx="14">
                  <c:v>5.4400000000000004E-2</c:v>
                </c:pt>
                <c:pt idx="15">
                  <c:v>5.3999999999999999E-2</c:v>
                </c:pt>
                <c:pt idx="16">
                  <c:v>5.3599999999999995E-2</c:v>
                </c:pt>
                <c:pt idx="17">
                  <c:v>5.3199999999999997E-2</c:v>
                </c:pt>
                <c:pt idx="18">
                  <c:v>5.2799999999999993E-2</c:v>
                </c:pt>
                <c:pt idx="19">
                  <c:v>5.2400000000000002E-2</c:v>
                </c:pt>
                <c:pt idx="20">
                  <c:v>5.1999999999999998E-2</c:v>
                </c:pt>
                <c:pt idx="21">
                  <c:v>5.16E-2</c:v>
                </c:pt>
                <c:pt idx="22">
                  <c:v>5.1200000000000002E-2</c:v>
                </c:pt>
                <c:pt idx="23">
                  <c:v>5.0799999999999998E-2</c:v>
                </c:pt>
                <c:pt idx="24">
                  <c:v>5.04E-2</c:v>
                </c:pt>
                <c:pt idx="25">
                  <c:v>4.9999999999999996E-2</c:v>
                </c:pt>
                <c:pt idx="26">
                  <c:v>4.9599999999999998E-2</c:v>
                </c:pt>
                <c:pt idx="27">
                  <c:v>4.9200000000000001E-2</c:v>
                </c:pt>
                <c:pt idx="28">
                  <c:v>4.8799999999999996E-2</c:v>
                </c:pt>
                <c:pt idx="29">
                  <c:v>4.8399999999999999E-2</c:v>
                </c:pt>
                <c:pt idx="30">
                  <c:v>4.7999999999999994E-2</c:v>
                </c:pt>
                <c:pt idx="31">
                  <c:v>4.7599999999999996E-2</c:v>
                </c:pt>
                <c:pt idx="32">
                  <c:v>4.7200000000000006E-2</c:v>
                </c:pt>
                <c:pt idx="33">
                  <c:v>4.6800000000000001E-2</c:v>
                </c:pt>
                <c:pt idx="34">
                  <c:v>4.6400000000000004E-2</c:v>
                </c:pt>
                <c:pt idx="35">
                  <c:v>4.5999999999999999E-2</c:v>
                </c:pt>
                <c:pt idx="36">
                  <c:v>4.5599999999999995E-2</c:v>
                </c:pt>
                <c:pt idx="37">
                  <c:v>4.5200000000000004E-2</c:v>
                </c:pt>
                <c:pt idx="38">
                  <c:v>4.48E-2</c:v>
                </c:pt>
                <c:pt idx="39">
                  <c:v>4.4400000000000002E-2</c:v>
                </c:pt>
                <c:pt idx="40">
                  <c:v>4.3999999999999997E-2</c:v>
                </c:pt>
                <c:pt idx="41">
                  <c:v>4.3599999999999993E-2</c:v>
                </c:pt>
                <c:pt idx="42">
                  <c:v>4.3200000000000002E-2</c:v>
                </c:pt>
                <c:pt idx="43">
                  <c:v>4.2799999999999998E-2</c:v>
                </c:pt>
                <c:pt idx="44">
                  <c:v>4.2400000000000007E-2</c:v>
                </c:pt>
                <c:pt idx="45">
                  <c:v>4.2000000000000003E-2</c:v>
                </c:pt>
                <c:pt idx="46">
                  <c:v>4.1599999999999998E-2</c:v>
                </c:pt>
                <c:pt idx="47">
                  <c:v>4.1200000000000001E-2</c:v>
                </c:pt>
                <c:pt idx="48">
                  <c:v>4.0799999999999996E-2</c:v>
                </c:pt>
                <c:pt idx="49">
                  <c:v>4.0399999999999998E-2</c:v>
                </c:pt>
                <c:pt idx="50">
                  <c:v>0.04</c:v>
                </c:pt>
                <c:pt idx="51">
                  <c:v>3.9599999999999996E-2</c:v>
                </c:pt>
                <c:pt idx="52">
                  <c:v>3.9199999999999999E-2</c:v>
                </c:pt>
                <c:pt idx="53">
                  <c:v>3.8799999999999994E-2</c:v>
                </c:pt>
                <c:pt idx="54">
                  <c:v>3.8400000000000004E-2</c:v>
                </c:pt>
                <c:pt idx="55">
                  <c:v>3.7999999999999999E-2</c:v>
                </c:pt>
                <c:pt idx="56">
                  <c:v>3.7600000000000001E-2</c:v>
                </c:pt>
                <c:pt idx="57">
                  <c:v>3.7199999999999955E-2</c:v>
                </c:pt>
                <c:pt idx="58">
                  <c:v>3.6799999999999958E-2</c:v>
                </c:pt>
                <c:pt idx="59">
                  <c:v>3.639999999999996E-2</c:v>
                </c:pt>
                <c:pt idx="60">
                  <c:v>3.5999999999999963E-2</c:v>
                </c:pt>
                <c:pt idx="61">
                  <c:v>3.5599999999999965E-2</c:v>
                </c:pt>
                <c:pt idx="62">
                  <c:v>3.519999999999996E-2</c:v>
                </c:pt>
                <c:pt idx="63">
                  <c:v>3.4799999999999956E-2</c:v>
                </c:pt>
                <c:pt idx="64">
                  <c:v>3.4399999999999958E-2</c:v>
                </c:pt>
                <c:pt idx="65">
                  <c:v>3.3999999999999961E-2</c:v>
                </c:pt>
                <c:pt idx="66">
                  <c:v>3.3599999999999963E-2</c:v>
                </c:pt>
                <c:pt idx="67">
                  <c:v>3.3199999999999959E-2</c:v>
                </c:pt>
                <c:pt idx="68">
                  <c:v>3.2799999999999961E-2</c:v>
                </c:pt>
                <c:pt idx="69">
                  <c:v>3.2399999999999957E-2</c:v>
                </c:pt>
                <c:pt idx="70">
                  <c:v>3.1999999999999959E-2</c:v>
                </c:pt>
                <c:pt idx="71">
                  <c:v>3.1599999999999961E-2</c:v>
                </c:pt>
                <c:pt idx="72">
                  <c:v>3.119999999999996E-2</c:v>
                </c:pt>
                <c:pt idx="73">
                  <c:v>3.0799999999999959E-2</c:v>
                </c:pt>
                <c:pt idx="74">
                  <c:v>3.0399999999999962E-2</c:v>
                </c:pt>
                <c:pt idx="75">
                  <c:v>2.9999999999999957E-2</c:v>
                </c:pt>
                <c:pt idx="76">
                  <c:v>2.959999999999996E-2</c:v>
                </c:pt>
                <c:pt idx="77">
                  <c:v>2.9199999999999962E-2</c:v>
                </c:pt>
                <c:pt idx="78">
                  <c:v>2.8799999999999958E-2</c:v>
                </c:pt>
                <c:pt idx="79">
                  <c:v>2.839999999999996E-2</c:v>
                </c:pt>
                <c:pt idx="80">
                  <c:v>2.7999999999999955E-2</c:v>
                </c:pt>
                <c:pt idx="81">
                  <c:v>2.7599999999999958E-2</c:v>
                </c:pt>
                <c:pt idx="82">
                  <c:v>2.719999999999996E-2</c:v>
                </c:pt>
                <c:pt idx="83">
                  <c:v>2.6799999999999963E-2</c:v>
                </c:pt>
                <c:pt idx="84">
                  <c:v>2.6399999999999958E-2</c:v>
                </c:pt>
                <c:pt idx="85">
                  <c:v>2.5999999999999957E-2</c:v>
                </c:pt>
                <c:pt idx="86">
                  <c:v>2.559999999999996E-2</c:v>
                </c:pt>
                <c:pt idx="87">
                  <c:v>2.5199999999999959E-2</c:v>
                </c:pt>
                <c:pt idx="88">
                  <c:v>2.4799999999999961E-2</c:v>
                </c:pt>
                <c:pt idx="89">
                  <c:v>2.439999999999996E-2</c:v>
                </c:pt>
                <c:pt idx="90">
                  <c:v>2.3999999999999959E-2</c:v>
                </c:pt>
                <c:pt idx="91">
                  <c:v>2.3599999999999961E-2</c:v>
                </c:pt>
                <c:pt idx="92">
                  <c:v>2.319999999999996E-2</c:v>
                </c:pt>
                <c:pt idx="93">
                  <c:v>2.2799999999999963E-2</c:v>
                </c:pt>
                <c:pt idx="94">
                  <c:v>2.2399999999999965E-2</c:v>
                </c:pt>
                <c:pt idx="95">
                  <c:v>2.1999999999999961E-2</c:v>
                </c:pt>
                <c:pt idx="96">
                  <c:v>2.159999999999996E-2</c:v>
                </c:pt>
                <c:pt idx="97">
                  <c:v>2.1199999999999962E-2</c:v>
                </c:pt>
                <c:pt idx="98">
                  <c:v>2.0799999999999961E-2</c:v>
                </c:pt>
                <c:pt idx="99">
                  <c:v>2.039999999999996E-2</c:v>
                </c:pt>
                <c:pt idx="100">
                  <c:v>0.02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FCD-4F0D-82C5-2D15150B0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642864"/>
        <c:axId val="357643256"/>
      </c:scatterChart>
      <c:valAx>
        <c:axId val="357642864"/>
        <c:scaling>
          <c:orientation val="minMax"/>
        </c:scaling>
        <c:delete val="0"/>
        <c:axPos val="b"/>
        <c:majorGridlines/>
        <c:title>
          <c:tx>
            <c:strRef>
              <c:f>'Efficient Frontier'!$F$7:$G$7</c:f>
              <c:strCache>
                <c:ptCount val="2"/>
                <c:pt idx="0">
                  <c:v>Standard Deviation</c:v>
                </c:pt>
              </c:strCache>
            </c:strRef>
          </c:tx>
          <c:overlay val="0"/>
          <c:txPr>
            <a:bodyPr/>
            <a:lstStyle/>
            <a:p>
              <a:pPr>
                <a:defRPr b="1"/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643256"/>
        <c:crosses val="autoZero"/>
        <c:crossBetween val="midCat"/>
      </c:valAx>
      <c:valAx>
        <c:axId val="357643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Return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6428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152400</xdr:rowOff>
    </xdr:from>
    <xdr:to>
      <xdr:col>10</xdr:col>
      <xdr:colOff>0</xdr:colOff>
      <xdr:row>46</xdr:row>
      <xdr:rowOff>152400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3"/>
  <sheetViews>
    <sheetView tabSelected="1" workbookViewId="0"/>
  </sheetViews>
  <sheetFormatPr defaultColWidth="12.5703125" defaultRowHeight="12.75" x14ac:dyDescent="0.2"/>
  <cols>
    <col min="1" max="16384" width="12.5703125" style="4"/>
  </cols>
  <sheetData>
    <row r="1" spans="2:27" ht="13.5" thickBot="1" x14ac:dyDescent="0.25">
      <c r="B1" s="44" t="s">
        <v>16</v>
      </c>
      <c r="C1" s="45"/>
      <c r="D1" s="45"/>
      <c r="E1" s="46"/>
      <c r="F1" s="47" t="s">
        <v>27</v>
      </c>
      <c r="G1" s="48"/>
      <c r="H1" s="48"/>
      <c r="I1" s="49"/>
      <c r="J1" s="1"/>
      <c r="L1" s="41" t="s">
        <v>15</v>
      </c>
      <c r="M1" s="43"/>
      <c r="N1" s="41" t="str">
        <f>F8&amp;" "&amp;E5&amp;" "&amp;B1</f>
        <v>Real Arithmetic Historical</v>
      </c>
      <c r="O1" s="42"/>
      <c r="P1" s="42"/>
      <c r="Q1" s="42"/>
      <c r="R1" s="42"/>
      <c r="S1" s="42"/>
      <c r="T1" s="43"/>
      <c r="U1" s="41" t="str">
        <f>F8&amp;" "&amp;I5&amp;" "&amp;F1</f>
        <v>Real Arithmetic Expected</v>
      </c>
      <c r="V1" s="42"/>
      <c r="W1" s="42"/>
      <c r="X1" s="42"/>
      <c r="Y1" s="42"/>
      <c r="Z1" s="42"/>
      <c r="AA1" s="43"/>
    </row>
    <row r="2" spans="2:27" s="2" customFormat="1" x14ac:dyDescent="0.2">
      <c r="B2" s="25"/>
      <c r="C2" s="23" t="s">
        <v>0</v>
      </c>
      <c r="D2" s="23" t="s">
        <v>1</v>
      </c>
      <c r="E2" s="26" t="s">
        <v>2</v>
      </c>
      <c r="F2" s="33"/>
      <c r="G2" s="23" t="s">
        <v>0</v>
      </c>
      <c r="H2" s="23" t="s">
        <v>1</v>
      </c>
      <c r="I2" s="26" t="s">
        <v>2</v>
      </c>
      <c r="L2" s="6" t="s">
        <v>3</v>
      </c>
      <c r="M2" s="8" t="s">
        <v>4</v>
      </c>
      <c r="N2" s="6" t="s">
        <v>6</v>
      </c>
      <c r="O2" s="7" t="s">
        <v>7</v>
      </c>
      <c r="P2" s="8" t="s">
        <v>5</v>
      </c>
      <c r="Q2" s="6" t="s">
        <v>1</v>
      </c>
      <c r="R2" s="7" t="s">
        <v>12</v>
      </c>
      <c r="S2" s="7" t="s">
        <v>13</v>
      </c>
      <c r="T2" s="8" t="s">
        <v>5</v>
      </c>
      <c r="U2" s="6" t="s">
        <v>6</v>
      </c>
      <c r="V2" s="7" t="s">
        <v>7</v>
      </c>
      <c r="W2" s="8" t="s">
        <v>5</v>
      </c>
      <c r="X2" s="6" t="s">
        <v>1</v>
      </c>
      <c r="Y2" s="7" t="s">
        <v>12</v>
      </c>
      <c r="Z2" s="7" t="s">
        <v>13</v>
      </c>
      <c r="AA2" s="8" t="s">
        <v>5</v>
      </c>
    </row>
    <row r="3" spans="2:27" x14ac:dyDescent="0.2">
      <c r="B3" s="27" t="s">
        <v>8</v>
      </c>
      <c r="C3" s="35">
        <f>'Market Data'!E102</f>
        <v>8.78946905151749E-2</v>
      </c>
      <c r="D3" s="35">
        <f>'Market Data'!E103</f>
        <v>0.19728896248149491</v>
      </c>
      <c r="E3" s="28">
        <f>C3-D3^2/2</f>
        <v>6.8433223156662545E-2</v>
      </c>
      <c r="F3" s="27" t="s">
        <v>8</v>
      </c>
      <c r="G3" s="24">
        <v>0.06</v>
      </c>
      <c r="H3" s="24">
        <v>0.18</v>
      </c>
      <c r="I3" s="28">
        <f>G3-H3^2/2</f>
        <v>4.3799999999999999E-2</v>
      </c>
      <c r="J3" s="3"/>
      <c r="L3" s="10">
        <v>1</v>
      </c>
      <c r="M3" s="11">
        <f>1-L3</f>
        <v>0</v>
      </c>
      <c r="N3" s="14">
        <f t="shared" ref="N3:N34" si="0">L3*$C$3+M3*$C$4</f>
        <v>8.78946905151749E-2</v>
      </c>
      <c r="O3" s="3">
        <f t="shared" ref="O3:O34" si="1">N3-Q3^2/2</f>
        <v>6.8433223156662545E-2</v>
      </c>
      <c r="P3" s="9">
        <f t="shared" ref="P3:P34" si="2">IF($E$5="Geometric",O3,N3)</f>
        <v>8.78946905151749E-2</v>
      </c>
      <c r="Q3" s="18">
        <f t="shared" ref="Q3:Q34" si="3">(L3^2*$D$3^2+M3^2*$D$4^2+2*L3*M3*$C$5*$D$3*$D$4)^0.5</f>
        <v>0.19728896248149491</v>
      </c>
      <c r="R3" s="5">
        <f>Q3^2</f>
        <v>3.892293471702471E-2</v>
      </c>
      <c r="S3" s="5">
        <f>-(N3-1.645*Q3*2)</f>
        <v>0.56118599604894337</v>
      </c>
      <c r="T3" s="19">
        <f t="shared" ref="T3:T34" si="4">IF($F$7="Standard Deviation",Q3,IF($F$7="Variance",R3,IF($F$7="Expected Periodic Losses",S3,"error")))</f>
        <v>0.19728896248149491</v>
      </c>
      <c r="U3" s="14">
        <f t="shared" ref="U3:U34" si="5">L3*$G$3+M3*$G$4</f>
        <v>0.06</v>
      </c>
      <c r="V3" s="3">
        <f t="shared" ref="V3:V34" si="6">U3-X3^2/2</f>
        <v>4.3799999999999999E-2</v>
      </c>
      <c r="W3" s="9">
        <f t="shared" ref="W3:W34" si="7">IF($I$5="Geometric",V3,U3)</f>
        <v>0.06</v>
      </c>
      <c r="X3" s="18">
        <f t="shared" ref="X3:X34" si="8">(L3^2*$H$3^2+M3^2*$H$4^2+2*L3*M3*$G$5*$H$3*$H$4)^0.5</f>
        <v>0.18</v>
      </c>
      <c r="Y3" s="5">
        <f>X3^2</f>
        <v>3.2399999999999998E-2</v>
      </c>
      <c r="Z3" s="5">
        <f>-(U3-1.645*X3*2)</f>
        <v>0.53220000000000001</v>
      </c>
      <c r="AA3" s="19">
        <f t="shared" ref="AA3:AA34" si="9">IF($F$7="Standard Deviation",X3,IF($F$7="Variance",Y3,IF($F$7="Expected Periodic Losses",Z3,"error")))</f>
        <v>0.18</v>
      </c>
    </row>
    <row r="4" spans="2:27" x14ac:dyDescent="0.2">
      <c r="B4" s="27" t="s">
        <v>9</v>
      </c>
      <c r="C4" s="35">
        <f>'Market Data'!F102</f>
        <v>2.0789181987014162E-2</v>
      </c>
      <c r="D4" s="35">
        <f>'Market Data'!F103</f>
        <v>6.792686974887728E-2</v>
      </c>
      <c r="E4" s="28">
        <f>C4-D4^2/2</f>
        <v>1.8482152170073693E-2</v>
      </c>
      <c r="F4" s="27" t="s">
        <v>9</v>
      </c>
      <c r="G4" s="24">
        <v>0.02</v>
      </c>
      <c r="H4" s="24">
        <v>0.06</v>
      </c>
      <c r="I4" s="28">
        <f>G4-H4^2/2</f>
        <v>1.8200000000000001E-2</v>
      </c>
      <c r="J4" s="3"/>
      <c r="L4" s="10">
        <v>0.99</v>
      </c>
      <c r="M4" s="11">
        <f>1-L4</f>
        <v>1.0000000000000009E-2</v>
      </c>
      <c r="N4" s="14">
        <f t="shared" si="0"/>
        <v>8.7223635429893295E-2</v>
      </c>
      <c r="O4" s="3">
        <f t="shared" si="1"/>
        <v>6.8137213732445454E-2</v>
      </c>
      <c r="P4" s="9">
        <f t="shared" si="2"/>
        <v>8.7223635429893295E-2</v>
      </c>
      <c r="Q4" s="18">
        <f t="shared" si="3"/>
        <v>0.19537871786583019</v>
      </c>
      <c r="R4" s="5">
        <f t="shared" ref="R4:R67" si="10">Q4^2</f>
        <v>3.8172843394895677E-2</v>
      </c>
      <c r="S4" s="5">
        <f t="shared" ref="S4:S67" si="11">-(N4-1.645*Q4*2)</f>
        <v>0.55557234634868802</v>
      </c>
      <c r="T4" s="19">
        <f t="shared" si="4"/>
        <v>0.19537871786583019</v>
      </c>
      <c r="U4" s="14">
        <f t="shared" si="5"/>
        <v>5.9599999999999993E-2</v>
      </c>
      <c r="V4" s="3">
        <f t="shared" si="6"/>
        <v>4.3722199999999996E-2</v>
      </c>
      <c r="W4" s="9">
        <f t="shared" si="7"/>
        <v>5.9599999999999993E-2</v>
      </c>
      <c r="X4" s="18">
        <f t="shared" si="8"/>
        <v>0.17820101009814729</v>
      </c>
      <c r="Y4" s="5">
        <f t="shared" ref="Y4:Y67" si="12">X4^2</f>
        <v>3.1755599999999995E-2</v>
      </c>
      <c r="Z4" s="5">
        <f t="shared" ref="Z4:Z67" si="13">-(U4-1.645*X4*2)</f>
        <v>0.52668132322290462</v>
      </c>
      <c r="AA4" s="19">
        <f t="shared" si="9"/>
        <v>0.17820101009814729</v>
      </c>
    </row>
    <row r="5" spans="2:27" ht="13.5" thickBot="1" x14ac:dyDescent="0.25">
      <c r="B5" s="29" t="s">
        <v>10</v>
      </c>
      <c r="C5" s="36">
        <f>'Market Data'!E104</f>
        <v>9.0500089274729134E-2</v>
      </c>
      <c r="D5" s="31" t="s">
        <v>11</v>
      </c>
      <c r="E5" s="32" t="s">
        <v>28</v>
      </c>
      <c r="F5" s="29" t="s">
        <v>10</v>
      </c>
      <c r="G5" s="30">
        <v>0</v>
      </c>
      <c r="H5" s="31" t="s">
        <v>11</v>
      </c>
      <c r="I5" s="32" t="s">
        <v>28</v>
      </c>
      <c r="L5" s="10">
        <v>0.98</v>
      </c>
      <c r="M5" s="11">
        <f t="shared" ref="M5:M68" si="14">1-L5</f>
        <v>2.0000000000000018E-2</v>
      </c>
      <c r="N5" s="14">
        <f t="shared" si="0"/>
        <v>8.6552580344611676E-2</v>
      </c>
      <c r="O5" s="3">
        <f t="shared" si="1"/>
        <v>6.783709317114453E-2</v>
      </c>
      <c r="P5" s="9">
        <f t="shared" si="2"/>
        <v>8.6552580344611676E-2</v>
      </c>
      <c r="Q5" s="18">
        <f t="shared" si="3"/>
        <v>0.19347086175167122</v>
      </c>
      <c r="R5" s="5">
        <f t="shared" si="10"/>
        <v>3.7430974346934279E-2</v>
      </c>
      <c r="S5" s="5">
        <f t="shared" si="11"/>
        <v>0.54996655481838663</v>
      </c>
      <c r="T5" s="19">
        <f t="shared" si="4"/>
        <v>0.19347086175167122</v>
      </c>
      <c r="U5" s="14">
        <f t="shared" si="5"/>
        <v>5.9199999999999996E-2</v>
      </c>
      <c r="V5" s="3">
        <f t="shared" si="6"/>
        <v>4.36408E-2</v>
      </c>
      <c r="W5" s="9">
        <f t="shared" si="7"/>
        <v>5.9199999999999996E-2</v>
      </c>
      <c r="X5" s="18">
        <f t="shared" si="8"/>
        <v>0.17640408158543269</v>
      </c>
      <c r="Y5" s="5">
        <f t="shared" si="12"/>
        <v>3.1118399999999994E-2</v>
      </c>
      <c r="Z5" s="5">
        <f t="shared" si="13"/>
        <v>0.5211694284160735</v>
      </c>
      <c r="AA5" s="19">
        <f t="shared" si="9"/>
        <v>0.17640408158543269</v>
      </c>
    </row>
    <row r="6" spans="2:27" ht="13.5" thickBot="1" x14ac:dyDescent="0.25">
      <c r="D6" s="1"/>
      <c r="E6" s="3"/>
      <c r="I6" s="3"/>
      <c r="L6" s="10">
        <v>0.97</v>
      </c>
      <c r="M6" s="11">
        <f t="shared" si="14"/>
        <v>3.0000000000000027E-2</v>
      </c>
      <c r="N6" s="14">
        <f t="shared" si="0"/>
        <v>8.5881525259330072E-2</v>
      </c>
      <c r="O6" s="3">
        <f t="shared" si="1"/>
        <v>6.7532861472759817E-2</v>
      </c>
      <c r="P6" s="9">
        <f t="shared" si="2"/>
        <v>8.5881525259330072E-2</v>
      </c>
      <c r="Q6" s="18">
        <f t="shared" si="3"/>
        <v>0.19156546550237208</v>
      </c>
      <c r="R6" s="5">
        <f t="shared" si="10"/>
        <v>3.6697327573140509E-2</v>
      </c>
      <c r="S6" s="5">
        <f t="shared" si="11"/>
        <v>0.54436885624347409</v>
      </c>
      <c r="T6" s="19">
        <f t="shared" si="4"/>
        <v>0.19156546550237208</v>
      </c>
      <c r="U6" s="14">
        <f t="shared" si="5"/>
        <v>5.8799999999999998E-2</v>
      </c>
      <c r="V6" s="3">
        <f t="shared" si="6"/>
        <v>4.3555799999999999E-2</v>
      </c>
      <c r="W6" s="9">
        <f t="shared" si="7"/>
        <v>5.8799999999999998E-2</v>
      </c>
      <c r="X6" s="18">
        <f t="shared" si="8"/>
        <v>0.17460927810399995</v>
      </c>
      <c r="Y6" s="5">
        <f t="shared" si="12"/>
        <v>3.0488399999999999E-2</v>
      </c>
      <c r="Z6" s="5">
        <f t="shared" si="13"/>
        <v>0.51566452496215986</v>
      </c>
      <c r="AA6" s="19">
        <f t="shared" si="9"/>
        <v>0.17460927810399995</v>
      </c>
    </row>
    <row r="7" spans="2:27" ht="13.5" thickBot="1" x14ac:dyDescent="0.25">
      <c r="D7" s="37" t="s">
        <v>14</v>
      </c>
      <c r="E7" s="38"/>
      <c r="F7" s="39" t="s">
        <v>21</v>
      </c>
      <c r="G7" s="40"/>
      <c r="K7" s="1"/>
      <c r="L7" s="10">
        <v>0.96</v>
      </c>
      <c r="M7" s="11">
        <f t="shared" si="14"/>
        <v>4.0000000000000036E-2</v>
      </c>
      <c r="N7" s="14">
        <f t="shared" si="0"/>
        <v>8.5210470174048467E-2</v>
      </c>
      <c r="O7" s="3">
        <f t="shared" si="1"/>
        <v>6.7224518637291286E-2</v>
      </c>
      <c r="P7" s="9">
        <f t="shared" si="2"/>
        <v>8.5210470174048467E-2</v>
      </c>
      <c r="Q7" s="18">
        <f t="shared" si="3"/>
        <v>0.18966260325513398</v>
      </c>
      <c r="R7" s="5">
        <f t="shared" si="10"/>
        <v>3.5971903073514361E-2</v>
      </c>
      <c r="S7" s="5">
        <f t="shared" si="11"/>
        <v>0.53877949453534235</v>
      </c>
      <c r="T7" s="19">
        <f t="shared" si="4"/>
        <v>0.18966260325513398</v>
      </c>
      <c r="U7" s="14">
        <f t="shared" si="5"/>
        <v>5.8400000000000001E-2</v>
      </c>
      <c r="V7" s="3">
        <f t="shared" si="6"/>
        <v>4.3467200000000004E-2</v>
      </c>
      <c r="W7" s="9">
        <f t="shared" si="7"/>
        <v>5.8400000000000001E-2</v>
      </c>
      <c r="X7" s="18">
        <f t="shared" si="8"/>
        <v>0.17281666586298902</v>
      </c>
      <c r="Y7" s="5">
        <f t="shared" si="12"/>
        <v>2.9865599999999996E-2</v>
      </c>
      <c r="Z7" s="5">
        <f t="shared" si="13"/>
        <v>0.51016683068923385</v>
      </c>
      <c r="AA7" s="19">
        <f t="shared" si="9"/>
        <v>0.17281666586298902</v>
      </c>
    </row>
    <row r="8" spans="2:27" ht="13.5" thickBot="1" x14ac:dyDescent="0.25">
      <c r="D8" s="37" t="s">
        <v>22</v>
      </c>
      <c r="E8" s="38"/>
      <c r="F8" s="39" t="s">
        <v>25</v>
      </c>
      <c r="G8" s="40"/>
      <c r="L8" s="10">
        <v>0.95</v>
      </c>
      <c r="M8" s="11">
        <f t="shared" si="14"/>
        <v>5.0000000000000044E-2</v>
      </c>
      <c r="N8" s="14">
        <f t="shared" si="0"/>
        <v>8.4539415088766862E-2</v>
      </c>
      <c r="O8" s="3">
        <f t="shared" si="1"/>
        <v>6.6912064664738938E-2</v>
      </c>
      <c r="P8" s="9">
        <f t="shared" si="2"/>
        <v>8.4539415088766862E-2</v>
      </c>
      <c r="Q8" s="18">
        <f t="shared" si="3"/>
        <v>0.18776235205188457</v>
      </c>
      <c r="R8" s="5">
        <f t="shared" si="10"/>
        <v>3.5254700848055841E-2</v>
      </c>
      <c r="S8" s="5">
        <f t="shared" si="11"/>
        <v>0.5331987231619334</v>
      </c>
      <c r="T8" s="19">
        <f t="shared" si="4"/>
        <v>0.18776235205188457</v>
      </c>
      <c r="U8" s="14">
        <f t="shared" si="5"/>
        <v>5.7999999999999996E-2</v>
      </c>
      <c r="V8" s="3">
        <f t="shared" si="6"/>
        <v>4.3374999999999997E-2</v>
      </c>
      <c r="W8" s="9">
        <f t="shared" si="7"/>
        <v>5.7999999999999996E-2</v>
      </c>
      <c r="X8" s="18">
        <f t="shared" si="8"/>
        <v>0.17102631376487068</v>
      </c>
      <c r="Y8" s="5">
        <f t="shared" si="12"/>
        <v>2.9249999999999995E-2</v>
      </c>
      <c r="Z8" s="5">
        <f t="shared" si="13"/>
        <v>0.5046765722864246</v>
      </c>
      <c r="AA8" s="19">
        <f t="shared" si="9"/>
        <v>0.17102631376487068</v>
      </c>
    </row>
    <row r="9" spans="2:27" x14ac:dyDescent="0.2">
      <c r="L9" s="10">
        <v>0.94</v>
      </c>
      <c r="M9" s="11">
        <f t="shared" si="14"/>
        <v>6.0000000000000053E-2</v>
      </c>
      <c r="N9" s="14">
        <f t="shared" si="0"/>
        <v>8.3868360003485243E-2</v>
      </c>
      <c r="O9" s="3">
        <f t="shared" si="1"/>
        <v>6.6595499555102772E-2</v>
      </c>
      <c r="P9" s="9">
        <f t="shared" si="2"/>
        <v>8.3868360003485243E-2</v>
      </c>
      <c r="Q9" s="18">
        <f t="shared" si="3"/>
        <v>0.18586479197729988</v>
      </c>
      <c r="R9" s="5">
        <f t="shared" si="10"/>
        <v>3.4545720896764956E-2</v>
      </c>
      <c r="S9" s="5">
        <f t="shared" si="11"/>
        <v>0.52762680560183139</v>
      </c>
      <c r="T9" s="19">
        <f t="shared" si="4"/>
        <v>0.18586479197729988</v>
      </c>
      <c r="U9" s="14">
        <f t="shared" si="5"/>
        <v>5.7599999999999991E-2</v>
      </c>
      <c r="V9" s="3">
        <f t="shared" si="6"/>
        <v>4.327919999999999E-2</v>
      </c>
      <c r="W9" s="9">
        <f t="shared" si="7"/>
        <v>5.7599999999999991E-2</v>
      </c>
      <c r="X9" s="18">
        <f t="shared" si="8"/>
        <v>0.16923829353902148</v>
      </c>
      <c r="Y9" s="5">
        <f t="shared" si="12"/>
        <v>2.86416E-2</v>
      </c>
      <c r="Z9" s="5">
        <f t="shared" si="13"/>
        <v>0.4991939857433807</v>
      </c>
      <c r="AA9" s="19">
        <f t="shared" si="9"/>
        <v>0.16923829353902148</v>
      </c>
    </row>
    <row r="10" spans="2:27" x14ac:dyDescent="0.2">
      <c r="L10" s="10">
        <v>0.93</v>
      </c>
      <c r="M10" s="11">
        <f t="shared" si="14"/>
        <v>6.9999999999999951E-2</v>
      </c>
      <c r="N10" s="14">
        <f t="shared" si="0"/>
        <v>8.3197304918203652E-2</v>
      </c>
      <c r="O10" s="3">
        <f t="shared" si="1"/>
        <v>6.6274823308382802E-2</v>
      </c>
      <c r="P10" s="9">
        <f t="shared" si="2"/>
        <v>8.3197304918203652E-2</v>
      </c>
      <c r="Q10" s="18">
        <f t="shared" si="3"/>
        <v>0.183970006304402</v>
      </c>
      <c r="R10" s="5">
        <f t="shared" si="10"/>
        <v>3.3844963219641713E-2</v>
      </c>
      <c r="S10" s="5">
        <f t="shared" si="11"/>
        <v>0.52206401582327888</v>
      </c>
      <c r="T10" s="19">
        <f t="shared" si="4"/>
        <v>0.183970006304402</v>
      </c>
      <c r="U10" s="14">
        <f t="shared" si="5"/>
        <v>5.7200000000000001E-2</v>
      </c>
      <c r="V10" s="3">
        <f t="shared" si="6"/>
        <v>4.3179800000000004E-2</v>
      </c>
      <c r="W10" s="9">
        <f t="shared" si="7"/>
        <v>5.7200000000000001E-2</v>
      </c>
      <c r="X10" s="18">
        <f t="shared" si="8"/>
        <v>0.16745267988300455</v>
      </c>
      <c r="Y10" s="5">
        <f t="shared" si="12"/>
        <v>2.8040399999999997E-2</v>
      </c>
      <c r="Z10" s="5">
        <f t="shared" si="13"/>
        <v>0.49371931681508496</v>
      </c>
      <c r="AA10" s="19">
        <f t="shared" si="9"/>
        <v>0.16745267988300455</v>
      </c>
    </row>
    <row r="11" spans="2:27" x14ac:dyDescent="0.2">
      <c r="L11" s="10">
        <v>0.92</v>
      </c>
      <c r="M11" s="11">
        <f t="shared" si="14"/>
        <v>7.999999999999996E-2</v>
      </c>
      <c r="N11" s="14">
        <f t="shared" si="0"/>
        <v>8.2526249832922047E-2</v>
      </c>
      <c r="O11" s="3">
        <f t="shared" si="1"/>
        <v>6.5950035924579015E-2</v>
      </c>
      <c r="P11" s="9">
        <f t="shared" si="2"/>
        <v>8.2526249832922047E-2</v>
      </c>
      <c r="Q11" s="18">
        <f t="shared" si="3"/>
        <v>0.18207808164819309</v>
      </c>
      <c r="R11" s="5">
        <f t="shared" si="10"/>
        <v>3.3152427816686064E-2</v>
      </c>
      <c r="S11" s="5">
        <f t="shared" si="11"/>
        <v>0.51651063878963321</v>
      </c>
      <c r="T11" s="19">
        <f t="shared" si="4"/>
        <v>0.18207808164819309</v>
      </c>
      <c r="U11" s="14">
        <f t="shared" si="5"/>
        <v>5.6799999999999996E-2</v>
      </c>
      <c r="V11" s="3">
        <f t="shared" si="6"/>
        <v>4.3076799999999998E-2</v>
      </c>
      <c r="W11" s="9">
        <f t="shared" si="7"/>
        <v>5.6799999999999996E-2</v>
      </c>
      <c r="X11" s="18">
        <f t="shared" si="8"/>
        <v>0.16566955061205424</v>
      </c>
      <c r="Y11" s="5">
        <f t="shared" si="12"/>
        <v>2.7446400000000003E-2</v>
      </c>
      <c r="Z11" s="5">
        <f t="shared" si="13"/>
        <v>0.4882528215136584</v>
      </c>
      <c r="AA11" s="19">
        <f t="shared" si="9"/>
        <v>0.16566955061205424</v>
      </c>
    </row>
    <row r="12" spans="2:27" x14ac:dyDescent="0.2">
      <c r="L12" s="10">
        <v>0.91</v>
      </c>
      <c r="M12" s="11">
        <f t="shared" si="14"/>
        <v>8.9999999999999969E-2</v>
      </c>
      <c r="N12" s="14">
        <f t="shared" si="0"/>
        <v>8.1855194747640428E-2</v>
      </c>
      <c r="O12" s="3">
        <f t="shared" si="1"/>
        <v>6.5621137403691396E-2</v>
      </c>
      <c r="P12" s="9">
        <f t="shared" si="2"/>
        <v>8.1855194747640428E-2</v>
      </c>
      <c r="Q12" s="18">
        <f t="shared" si="3"/>
        <v>0.18018910812781685</v>
      </c>
      <c r="R12" s="5">
        <f t="shared" si="10"/>
        <v>3.2468114687898071E-2</v>
      </c>
      <c r="S12" s="5">
        <f t="shared" si="11"/>
        <v>0.51096697099287702</v>
      </c>
      <c r="T12" s="19">
        <f t="shared" si="4"/>
        <v>0.18018910812781685</v>
      </c>
      <c r="U12" s="14">
        <f t="shared" si="5"/>
        <v>5.6400000000000006E-2</v>
      </c>
      <c r="V12" s="3">
        <f t="shared" si="6"/>
        <v>4.2970200000000007E-2</v>
      </c>
      <c r="W12" s="9">
        <f t="shared" si="7"/>
        <v>5.6400000000000006E-2</v>
      </c>
      <c r="X12" s="18">
        <f t="shared" si="8"/>
        <v>0.16388898681729655</v>
      </c>
      <c r="Y12" s="5">
        <f t="shared" si="12"/>
        <v>2.6859600000000001E-2</v>
      </c>
      <c r="Z12" s="5">
        <f t="shared" si="13"/>
        <v>0.48279476662890564</v>
      </c>
      <c r="AA12" s="19">
        <f t="shared" si="9"/>
        <v>0.16388898681729655</v>
      </c>
    </row>
    <row r="13" spans="2:27" x14ac:dyDescent="0.2">
      <c r="L13" s="10">
        <v>0.9</v>
      </c>
      <c r="M13" s="11">
        <f t="shared" si="14"/>
        <v>9.9999999999999978E-2</v>
      </c>
      <c r="N13" s="14">
        <f t="shared" si="0"/>
        <v>8.1184139662358823E-2</v>
      </c>
      <c r="O13" s="3">
        <f t="shared" si="1"/>
        <v>6.5288127745719987E-2</v>
      </c>
      <c r="P13" s="9">
        <f t="shared" si="2"/>
        <v>8.1184139662358823E-2</v>
      </c>
      <c r="Q13" s="18">
        <f t="shared" si="3"/>
        <v>0.17830317953776845</v>
      </c>
      <c r="R13" s="5">
        <f t="shared" si="10"/>
        <v>3.1792023833277686E-2</v>
      </c>
      <c r="S13" s="5">
        <f t="shared" si="11"/>
        <v>0.50543332101689942</v>
      </c>
      <c r="T13" s="19">
        <f t="shared" si="4"/>
        <v>0.17830317953776845</v>
      </c>
      <c r="U13" s="14">
        <f t="shared" si="5"/>
        <v>5.6000000000000001E-2</v>
      </c>
      <c r="V13" s="3">
        <f t="shared" si="6"/>
        <v>4.2860000000000002E-2</v>
      </c>
      <c r="W13" s="9">
        <f t="shared" si="7"/>
        <v>5.6000000000000001E-2</v>
      </c>
      <c r="X13" s="18">
        <f t="shared" si="8"/>
        <v>0.16211107303327554</v>
      </c>
      <c r="Y13" s="5">
        <f t="shared" si="12"/>
        <v>2.6279999999999998E-2</v>
      </c>
      <c r="Z13" s="5">
        <f t="shared" si="13"/>
        <v>0.47734543027947657</v>
      </c>
      <c r="AA13" s="19">
        <f t="shared" si="9"/>
        <v>0.16211107303327554</v>
      </c>
    </row>
    <row r="14" spans="2:27" x14ac:dyDescent="0.2">
      <c r="L14" s="10">
        <v>0.89</v>
      </c>
      <c r="M14" s="11">
        <f t="shared" si="14"/>
        <v>0.10999999999999999</v>
      </c>
      <c r="N14" s="14">
        <f t="shared" si="0"/>
        <v>8.0513084577077218E-2</v>
      </c>
      <c r="O14" s="3">
        <f t="shared" si="1"/>
        <v>6.4951006950664747E-2</v>
      </c>
      <c r="P14" s="9">
        <f t="shared" si="2"/>
        <v>8.0513084577077218E-2</v>
      </c>
      <c r="Q14" s="18">
        <f t="shared" si="3"/>
        <v>0.17642039352871011</v>
      </c>
      <c r="R14" s="5">
        <f t="shared" si="10"/>
        <v>3.1124155252824942E-2</v>
      </c>
      <c r="S14" s="5">
        <f t="shared" si="11"/>
        <v>0.49991001013237907</v>
      </c>
      <c r="T14" s="19">
        <f t="shared" si="4"/>
        <v>0.17642039352871011</v>
      </c>
      <c r="U14" s="14">
        <f t="shared" si="5"/>
        <v>5.5599999999999997E-2</v>
      </c>
      <c r="V14" s="3">
        <f t="shared" si="6"/>
        <v>4.2746199999999998E-2</v>
      </c>
      <c r="W14" s="9">
        <f t="shared" si="7"/>
        <v>5.5599999999999997E-2</v>
      </c>
      <c r="X14" s="18">
        <f t="shared" si="8"/>
        <v>0.16033589741539478</v>
      </c>
      <c r="Y14" s="5">
        <f t="shared" si="12"/>
        <v>2.5707599999999997E-2</v>
      </c>
      <c r="Z14" s="5">
        <f t="shared" si="13"/>
        <v>0.47190510249664885</v>
      </c>
      <c r="AA14" s="19">
        <f t="shared" si="9"/>
        <v>0.16033589741539478</v>
      </c>
    </row>
    <row r="15" spans="2:27" x14ac:dyDescent="0.2">
      <c r="L15" s="10">
        <v>0.88</v>
      </c>
      <c r="M15" s="11">
        <f t="shared" si="14"/>
        <v>0.12</v>
      </c>
      <c r="N15" s="14">
        <f t="shared" si="0"/>
        <v>7.9842029491795599E-2</v>
      </c>
      <c r="O15" s="3">
        <f t="shared" si="1"/>
        <v>6.4609775018525689E-2</v>
      </c>
      <c r="P15" s="9">
        <f t="shared" si="2"/>
        <v>7.9842029491795599E-2</v>
      </c>
      <c r="Q15" s="18">
        <f t="shared" si="3"/>
        <v>0.17454085179848247</v>
      </c>
      <c r="R15" s="5">
        <f t="shared" si="10"/>
        <v>3.0464508946539823E-2</v>
      </c>
      <c r="S15" s="5">
        <f t="shared" si="11"/>
        <v>0.49439737292521174</v>
      </c>
      <c r="T15" s="19">
        <f t="shared" si="4"/>
        <v>0.17454085179848247</v>
      </c>
      <c r="U15" s="14">
        <f t="shared" si="5"/>
        <v>5.5199999999999999E-2</v>
      </c>
      <c r="V15" s="3">
        <f t="shared" si="6"/>
        <v>4.2628799999999994E-2</v>
      </c>
      <c r="W15" s="9">
        <f t="shared" si="7"/>
        <v>5.5199999999999999E-2</v>
      </c>
      <c r="X15" s="18">
        <f t="shared" si="8"/>
        <v>0.15856355192792573</v>
      </c>
      <c r="Y15" s="5">
        <f t="shared" si="12"/>
        <v>2.5142400000000002E-2</v>
      </c>
      <c r="Z15" s="5">
        <f t="shared" si="13"/>
        <v>0.46647408584287564</v>
      </c>
      <c r="AA15" s="19">
        <f t="shared" si="9"/>
        <v>0.15856355192792573</v>
      </c>
    </row>
    <row r="16" spans="2:27" x14ac:dyDescent="0.2">
      <c r="L16" s="10">
        <v>0.87</v>
      </c>
      <c r="M16" s="11">
        <f t="shared" si="14"/>
        <v>0.13</v>
      </c>
      <c r="N16" s="14">
        <f t="shared" si="0"/>
        <v>7.9170974406514008E-2</v>
      </c>
      <c r="O16" s="3">
        <f t="shared" si="1"/>
        <v>6.4264431949302842E-2</v>
      </c>
      <c r="P16" s="9">
        <f t="shared" si="2"/>
        <v>7.9170974406514008E-2</v>
      </c>
      <c r="Q16" s="18">
        <f t="shared" si="3"/>
        <v>0.17266466029394181</v>
      </c>
      <c r="R16" s="5">
        <f t="shared" si="10"/>
        <v>2.9813084914422326E-2</v>
      </c>
      <c r="S16" s="5">
        <f t="shared" si="11"/>
        <v>0.48889575796055462</v>
      </c>
      <c r="T16" s="19">
        <f t="shared" si="4"/>
        <v>0.17266466029394181</v>
      </c>
      <c r="U16" s="14">
        <f t="shared" si="5"/>
        <v>5.4799999999999995E-2</v>
      </c>
      <c r="V16" s="3">
        <f t="shared" si="6"/>
        <v>4.2507799999999998E-2</v>
      </c>
      <c r="W16" s="9">
        <f t="shared" si="7"/>
        <v>5.4799999999999995E-2</v>
      </c>
      <c r="X16" s="18">
        <f t="shared" si="8"/>
        <v>0.15679413254328109</v>
      </c>
      <c r="Y16" s="5">
        <f t="shared" si="12"/>
        <v>2.4584399999999999E-2</v>
      </c>
      <c r="Z16" s="5">
        <f t="shared" si="13"/>
        <v>0.4610526960673948</v>
      </c>
      <c r="AA16" s="19">
        <f t="shared" si="9"/>
        <v>0.15679413254328109</v>
      </c>
    </row>
    <row r="17" spans="12:27" x14ac:dyDescent="0.2">
      <c r="L17" s="10">
        <v>0.86</v>
      </c>
      <c r="M17" s="11">
        <f t="shared" si="14"/>
        <v>0.14000000000000001</v>
      </c>
      <c r="N17" s="14">
        <f t="shared" si="0"/>
        <v>7.8499919321232403E-2</v>
      </c>
      <c r="O17" s="3">
        <f t="shared" si="1"/>
        <v>6.3914977742996176E-2</v>
      </c>
      <c r="P17" s="9">
        <f t="shared" si="2"/>
        <v>7.8499919321232403E-2</v>
      </c>
      <c r="Q17" s="18">
        <f t="shared" si="3"/>
        <v>0.17079192942429236</v>
      </c>
      <c r="R17" s="5">
        <f t="shared" si="10"/>
        <v>2.9169883156472464E-2</v>
      </c>
      <c r="S17" s="5">
        <f t="shared" si="11"/>
        <v>0.48340552848468948</v>
      </c>
      <c r="T17" s="19">
        <f t="shared" si="4"/>
        <v>0.17079192942429236</v>
      </c>
      <c r="U17" s="14">
        <f t="shared" si="5"/>
        <v>5.4400000000000004E-2</v>
      </c>
      <c r="V17" s="3">
        <f t="shared" si="6"/>
        <v>4.238320000000001E-2</v>
      </c>
      <c r="W17" s="9">
        <f t="shared" si="7"/>
        <v>5.4400000000000004E-2</v>
      </c>
      <c r="X17" s="18">
        <f t="shared" si="8"/>
        <v>0.15502773945329912</v>
      </c>
      <c r="Y17" s="5">
        <f t="shared" si="12"/>
        <v>2.4033599999999995E-2</v>
      </c>
      <c r="Z17" s="5">
        <f t="shared" si="13"/>
        <v>0.45564126280135409</v>
      </c>
      <c r="AA17" s="19">
        <f t="shared" si="9"/>
        <v>0.15502773945329912</v>
      </c>
    </row>
    <row r="18" spans="12:27" x14ac:dyDescent="0.2">
      <c r="L18" s="10">
        <v>0.85</v>
      </c>
      <c r="M18" s="11">
        <f t="shared" si="14"/>
        <v>0.15000000000000002</v>
      </c>
      <c r="N18" s="14">
        <f t="shared" si="0"/>
        <v>7.7828864235950798E-2</v>
      </c>
      <c r="O18" s="3">
        <f t="shared" si="1"/>
        <v>6.3561412399605693E-2</v>
      </c>
      <c r="P18" s="9">
        <f t="shared" si="2"/>
        <v>7.7828864235950798E-2</v>
      </c>
      <c r="Q18" s="18">
        <f t="shared" si="3"/>
        <v>0.1689227742866255</v>
      </c>
      <c r="R18" s="5">
        <f t="shared" si="10"/>
        <v>2.8534903672690223E-2</v>
      </c>
      <c r="S18" s="5">
        <f t="shared" si="11"/>
        <v>0.47792706316704714</v>
      </c>
      <c r="T18" s="19">
        <f t="shared" si="4"/>
        <v>0.1689227742866255</v>
      </c>
      <c r="U18" s="14">
        <f t="shared" si="5"/>
        <v>5.3999999999999999E-2</v>
      </c>
      <c r="V18" s="3">
        <f t="shared" si="6"/>
        <v>4.2255000000000001E-2</v>
      </c>
      <c r="W18" s="9">
        <f t="shared" si="7"/>
        <v>5.3999999999999999E-2</v>
      </c>
      <c r="X18" s="18">
        <f t="shared" si="8"/>
        <v>0.15326447729333761</v>
      </c>
      <c r="Y18" s="5">
        <f t="shared" si="12"/>
        <v>2.349E-2</v>
      </c>
      <c r="Z18" s="5">
        <f t="shared" si="13"/>
        <v>0.45024013029508075</v>
      </c>
      <c r="AA18" s="19">
        <f t="shared" si="9"/>
        <v>0.15326447729333761</v>
      </c>
    </row>
    <row r="19" spans="12:27" x14ac:dyDescent="0.2">
      <c r="L19" s="10">
        <v>0.84</v>
      </c>
      <c r="M19" s="11">
        <f t="shared" si="14"/>
        <v>0.16000000000000003</v>
      </c>
      <c r="N19" s="14">
        <f t="shared" si="0"/>
        <v>7.7157809150669179E-2</v>
      </c>
      <c r="O19" s="3">
        <f t="shared" si="1"/>
        <v>6.3203735919131365E-2</v>
      </c>
      <c r="P19" s="9">
        <f t="shared" si="2"/>
        <v>7.7157809150669179E-2</v>
      </c>
      <c r="Q19" s="18">
        <f t="shared" si="3"/>
        <v>0.16705731490442319</v>
      </c>
      <c r="R19" s="5">
        <f t="shared" si="10"/>
        <v>2.7908146463075614E-2</v>
      </c>
      <c r="S19" s="5">
        <f t="shared" si="11"/>
        <v>0.47246075688488309</v>
      </c>
      <c r="T19" s="19">
        <f t="shared" si="4"/>
        <v>0.16705731490442319</v>
      </c>
      <c r="U19" s="14">
        <f t="shared" si="5"/>
        <v>5.3599999999999995E-2</v>
      </c>
      <c r="V19" s="3">
        <f t="shared" si="6"/>
        <v>4.21232E-2</v>
      </c>
      <c r="W19" s="9">
        <f t="shared" si="7"/>
        <v>5.3599999999999995E-2</v>
      </c>
      <c r="X19" s="18">
        <f t="shared" si="8"/>
        <v>0.15150445538003163</v>
      </c>
      <c r="Y19" s="5">
        <f t="shared" si="12"/>
        <v>2.2953599999999994E-2</v>
      </c>
      <c r="Z19" s="5">
        <f t="shared" si="13"/>
        <v>0.44484965820030409</v>
      </c>
      <c r="AA19" s="19">
        <f t="shared" si="9"/>
        <v>0.15150445538003163</v>
      </c>
    </row>
    <row r="20" spans="12:27" x14ac:dyDescent="0.2">
      <c r="L20" s="10">
        <v>0.83</v>
      </c>
      <c r="M20" s="11">
        <f t="shared" si="14"/>
        <v>0.17000000000000004</v>
      </c>
      <c r="N20" s="14">
        <f t="shared" si="0"/>
        <v>7.6486754065387574E-2</v>
      </c>
      <c r="O20" s="3">
        <f t="shared" si="1"/>
        <v>6.2841948301573261E-2</v>
      </c>
      <c r="P20" s="9">
        <f t="shared" si="2"/>
        <v>7.6486754065387574E-2</v>
      </c>
      <c r="Q20" s="18">
        <f t="shared" si="3"/>
        <v>0.16519567647982994</v>
      </c>
      <c r="R20" s="5">
        <f t="shared" si="10"/>
        <v>2.7289611527628637E-2</v>
      </c>
      <c r="S20" s="5">
        <f t="shared" si="11"/>
        <v>0.46700702155325297</v>
      </c>
      <c r="T20" s="19">
        <f t="shared" si="4"/>
        <v>0.16519567647982994</v>
      </c>
      <c r="U20" s="14">
        <f t="shared" si="5"/>
        <v>5.3199999999999997E-2</v>
      </c>
      <c r="V20" s="3">
        <f t="shared" si="6"/>
        <v>4.1987799999999999E-2</v>
      </c>
      <c r="W20" s="9">
        <f t="shared" si="7"/>
        <v>5.3199999999999997E-2</v>
      </c>
      <c r="X20" s="18">
        <f t="shared" si="8"/>
        <v>0.14974778796362903</v>
      </c>
      <c r="Y20" s="5">
        <f t="shared" si="12"/>
        <v>2.2424400000000001E-2</v>
      </c>
      <c r="Z20" s="5">
        <f t="shared" si="13"/>
        <v>0.43947022240033951</v>
      </c>
      <c r="AA20" s="19">
        <f t="shared" si="9"/>
        <v>0.14974778796362903</v>
      </c>
    </row>
    <row r="21" spans="12:27" x14ac:dyDescent="0.2">
      <c r="L21" s="10">
        <v>0.82</v>
      </c>
      <c r="M21" s="11">
        <f t="shared" si="14"/>
        <v>0.18000000000000005</v>
      </c>
      <c r="N21" s="14">
        <f t="shared" si="0"/>
        <v>7.5815698980105969E-2</v>
      </c>
      <c r="O21" s="3">
        <f t="shared" si="1"/>
        <v>6.2476049546931325E-2</v>
      </c>
      <c r="P21" s="9">
        <f t="shared" si="2"/>
        <v>7.5815698980105969E-2</v>
      </c>
      <c r="Q21" s="18">
        <f t="shared" si="3"/>
        <v>0.16333798966054802</v>
      </c>
      <c r="R21" s="5">
        <f t="shared" si="10"/>
        <v>2.6679298866349292E-2</v>
      </c>
      <c r="S21" s="5">
        <f t="shared" si="11"/>
        <v>0.46156628700309699</v>
      </c>
      <c r="T21" s="19">
        <f t="shared" si="4"/>
        <v>0.16333798966054802</v>
      </c>
      <c r="U21" s="14">
        <f t="shared" si="5"/>
        <v>5.2799999999999993E-2</v>
      </c>
      <c r="V21" s="3">
        <f t="shared" si="6"/>
        <v>4.1848799999999992E-2</v>
      </c>
      <c r="W21" s="9">
        <f t="shared" si="7"/>
        <v>5.2799999999999993E-2</v>
      </c>
      <c r="X21" s="18">
        <f t="shared" si="8"/>
        <v>0.14799459449588015</v>
      </c>
      <c r="Y21" s="5">
        <f t="shared" si="12"/>
        <v>2.1902399999999999E-2</v>
      </c>
      <c r="Z21" s="5">
        <f t="shared" si="13"/>
        <v>0.43410221589144571</v>
      </c>
      <c r="AA21" s="19">
        <f t="shared" si="9"/>
        <v>0.14799459449588015</v>
      </c>
    </row>
    <row r="22" spans="12:27" x14ac:dyDescent="0.2">
      <c r="L22" s="10">
        <v>0.81</v>
      </c>
      <c r="M22" s="11">
        <f t="shared" si="14"/>
        <v>0.18999999999999995</v>
      </c>
      <c r="N22" s="14">
        <f t="shared" si="0"/>
        <v>7.5144643894824364E-2</v>
      </c>
      <c r="O22" s="3">
        <f t="shared" si="1"/>
        <v>6.2106039655205579E-2</v>
      </c>
      <c r="P22" s="9">
        <f t="shared" si="2"/>
        <v>7.5144643894824364E-2</v>
      </c>
      <c r="Q22" s="18">
        <f t="shared" si="3"/>
        <v>0.1614843908222636</v>
      </c>
      <c r="R22" s="5">
        <f t="shared" si="10"/>
        <v>2.6077208479237571E-2</v>
      </c>
      <c r="S22" s="5">
        <f t="shared" si="11"/>
        <v>0.45613900191042289</v>
      </c>
      <c r="T22" s="19">
        <f t="shared" si="4"/>
        <v>0.1614843908222636</v>
      </c>
      <c r="U22" s="14">
        <f t="shared" si="5"/>
        <v>5.2400000000000002E-2</v>
      </c>
      <c r="V22" s="3">
        <f t="shared" si="6"/>
        <v>4.1706199999999999E-2</v>
      </c>
      <c r="W22" s="9">
        <f t="shared" si="7"/>
        <v>5.2400000000000002E-2</v>
      </c>
      <c r="X22" s="18">
        <f t="shared" si="8"/>
        <v>0.146244999914527</v>
      </c>
      <c r="Y22" s="5">
        <f t="shared" si="12"/>
        <v>2.13876E-2</v>
      </c>
      <c r="Z22" s="5">
        <f t="shared" si="13"/>
        <v>0.42874604971879382</v>
      </c>
      <c r="AA22" s="19">
        <f t="shared" si="9"/>
        <v>0.146244999914527</v>
      </c>
    </row>
    <row r="23" spans="12:27" x14ac:dyDescent="0.2">
      <c r="L23" s="10">
        <v>0.8</v>
      </c>
      <c r="M23" s="11">
        <f t="shared" si="14"/>
        <v>0.19999999999999996</v>
      </c>
      <c r="N23" s="14">
        <f t="shared" si="0"/>
        <v>7.447358880954276E-2</v>
      </c>
      <c r="O23" s="3">
        <f t="shared" si="1"/>
        <v>6.1731918626396015E-2</v>
      </c>
      <c r="P23" s="9">
        <f t="shared" si="2"/>
        <v>7.447358880954276E-2</v>
      </c>
      <c r="Q23" s="18">
        <f t="shared" si="3"/>
        <v>0.15963502236756658</v>
      </c>
      <c r="R23" s="5">
        <f t="shared" si="10"/>
        <v>2.5483340366293482E-2</v>
      </c>
      <c r="S23" s="5">
        <f t="shared" si="11"/>
        <v>0.45072563477975131</v>
      </c>
      <c r="T23" s="19">
        <f t="shared" si="4"/>
        <v>0.15963502236756658</v>
      </c>
      <c r="U23" s="14">
        <f t="shared" si="5"/>
        <v>5.1999999999999998E-2</v>
      </c>
      <c r="V23" s="3">
        <f t="shared" si="6"/>
        <v>4.1559999999999993E-2</v>
      </c>
      <c r="W23" s="9">
        <f t="shared" si="7"/>
        <v>5.1999999999999998E-2</v>
      </c>
      <c r="X23" s="18">
        <f t="shared" si="8"/>
        <v>0.14449913494550756</v>
      </c>
      <c r="Y23" s="5">
        <f t="shared" si="12"/>
        <v>2.0880000000000006E-2</v>
      </c>
      <c r="Z23" s="5">
        <f t="shared" si="13"/>
        <v>0.4234021539707199</v>
      </c>
      <c r="AA23" s="19">
        <f t="shared" si="9"/>
        <v>0.14449913494550756</v>
      </c>
    </row>
    <row r="24" spans="12:27" x14ac:dyDescent="0.2">
      <c r="L24" s="10">
        <v>0.79</v>
      </c>
      <c r="M24" s="11">
        <f t="shared" si="14"/>
        <v>0.20999999999999996</v>
      </c>
      <c r="N24" s="14">
        <f t="shared" si="0"/>
        <v>7.3802533724261155E-2</v>
      </c>
      <c r="O24" s="3">
        <f t="shared" si="1"/>
        <v>6.1353686460502647E-2</v>
      </c>
      <c r="P24" s="9">
        <f t="shared" si="2"/>
        <v>7.3802533724261155E-2</v>
      </c>
      <c r="Q24" s="18">
        <f t="shared" si="3"/>
        <v>0.1577900330423852</v>
      </c>
      <c r="R24" s="5">
        <f t="shared" si="10"/>
        <v>2.4897694527517014E-2</v>
      </c>
      <c r="S24" s="5">
        <f t="shared" si="11"/>
        <v>0.44532667498518619</v>
      </c>
      <c r="T24" s="19">
        <f t="shared" si="4"/>
        <v>0.1577900330423852</v>
      </c>
      <c r="U24" s="14">
        <f t="shared" si="5"/>
        <v>5.16E-2</v>
      </c>
      <c r="V24" s="3">
        <f t="shared" si="6"/>
        <v>4.1410199999999994E-2</v>
      </c>
      <c r="W24" s="9">
        <f t="shared" si="7"/>
        <v>5.16E-2</v>
      </c>
      <c r="X24" s="18">
        <f t="shared" si="8"/>
        <v>0.14275713642406815</v>
      </c>
      <c r="Y24" s="5">
        <f t="shared" si="12"/>
        <v>2.0379600000000005E-2</v>
      </c>
      <c r="Z24" s="5">
        <f t="shared" si="13"/>
        <v>0.41807097883518424</v>
      </c>
      <c r="AA24" s="19">
        <f t="shared" si="9"/>
        <v>0.14275713642406815</v>
      </c>
    </row>
    <row r="25" spans="12:27" x14ac:dyDescent="0.2">
      <c r="L25" s="10">
        <v>0.78</v>
      </c>
      <c r="M25" s="11">
        <f t="shared" si="14"/>
        <v>0.21999999999999997</v>
      </c>
      <c r="N25" s="14">
        <f t="shared" si="0"/>
        <v>7.3131478638979536E-2</v>
      </c>
      <c r="O25" s="3">
        <f t="shared" si="1"/>
        <v>6.0971343157525448E-2</v>
      </c>
      <c r="P25" s="9">
        <f t="shared" si="2"/>
        <v>7.3131478638979536E-2</v>
      </c>
      <c r="Q25" s="18">
        <f t="shared" si="3"/>
        <v>0.15594957827101735</v>
      </c>
      <c r="R25" s="5">
        <f t="shared" si="10"/>
        <v>2.4320270962908168E-2</v>
      </c>
      <c r="S25" s="5">
        <f t="shared" si="11"/>
        <v>0.43994263387266763</v>
      </c>
      <c r="T25" s="19">
        <f t="shared" si="4"/>
        <v>0.15594957827101735</v>
      </c>
      <c r="U25" s="14">
        <f t="shared" si="5"/>
        <v>5.1200000000000002E-2</v>
      </c>
      <c r="V25" s="3">
        <f t="shared" si="6"/>
        <v>4.1256800000000003E-2</v>
      </c>
      <c r="W25" s="9">
        <f t="shared" si="7"/>
        <v>5.1200000000000002E-2</v>
      </c>
      <c r="X25" s="18">
        <f t="shared" si="8"/>
        <v>0.14101914763605686</v>
      </c>
      <c r="Y25" s="5">
        <f t="shared" si="12"/>
        <v>1.9886400000000002E-2</v>
      </c>
      <c r="Z25" s="5">
        <f t="shared" si="13"/>
        <v>0.41275299572262703</v>
      </c>
      <c r="AA25" s="19">
        <f t="shared" si="9"/>
        <v>0.14101914763605686</v>
      </c>
    </row>
    <row r="26" spans="12:27" x14ac:dyDescent="0.2">
      <c r="L26" s="10">
        <v>0.77</v>
      </c>
      <c r="M26" s="11">
        <f t="shared" si="14"/>
        <v>0.22999999999999998</v>
      </c>
      <c r="N26" s="14">
        <f t="shared" si="0"/>
        <v>7.2460423553697931E-2</v>
      </c>
      <c r="O26" s="3">
        <f t="shared" si="1"/>
        <v>6.0584888717464452E-2</v>
      </c>
      <c r="P26" s="9">
        <f t="shared" si="2"/>
        <v>7.2460423553697931E-2</v>
      </c>
      <c r="Q26" s="18">
        <f t="shared" si="3"/>
        <v>0.15411382051090342</v>
      </c>
      <c r="R26" s="5">
        <f t="shared" si="10"/>
        <v>2.3751069672466953E-2</v>
      </c>
      <c r="S26" s="5">
        <f t="shared" si="11"/>
        <v>0.43457404592717436</v>
      </c>
      <c r="T26" s="19">
        <f t="shared" si="4"/>
        <v>0.15411382051090342</v>
      </c>
      <c r="U26" s="14">
        <f t="shared" si="5"/>
        <v>5.0799999999999998E-2</v>
      </c>
      <c r="V26" s="3">
        <f t="shared" si="6"/>
        <v>4.1099799999999999E-2</v>
      </c>
      <c r="W26" s="9">
        <f t="shared" si="7"/>
        <v>5.0799999999999998E-2</v>
      </c>
      <c r="X26" s="18">
        <f t="shared" si="8"/>
        <v>0.13928531868075686</v>
      </c>
      <c r="Y26" s="5">
        <f t="shared" si="12"/>
        <v>1.9400399999999995E-2</v>
      </c>
      <c r="Z26" s="5">
        <f t="shared" si="13"/>
        <v>0.40744869845969006</v>
      </c>
      <c r="AA26" s="19">
        <f t="shared" si="9"/>
        <v>0.13928531868075686</v>
      </c>
    </row>
    <row r="27" spans="12:27" x14ac:dyDescent="0.2">
      <c r="L27" s="10">
        <v>0.76</v>
      </c>
      <c r="M27" s="11">
        <f t="shared" si="14"/>
        <v>0.24</v>
      </c>
      <c r="N27" s="14">
        <f t="shared" si="0"/>
        <v>7.1789368468416326E-2</v>
      </c>
      <c r="O27" s="3">
        <f t="shared" si="1"/>
        <v>6.0194323140319639E-2</v>
      </c>
      <c r="P27" s="9">
        <f t="shared" si="2"/>
        <v>7.1789368468416326E-2</v>
      </c>
      <c r="Q27" s="18">
        <f t="shared" si="3"/>
        <v>0.15228292962835124</v>
      </c>
      <c r="R27" s="5">
        <f t="shared" si="10"/>
        <v>2.3190090656193377E-2</v>
      </c>
      <c r="S27" s="5">
        <f t="shared" si="11"/>
        <v>0.42922147000885924</v>
      </c>
      <c r="T27" s="19">
        <f t="shared" si="4"/>
        <v>0.15228292962835124</v>
      </c>
      <c r="U27" s="14">
        <f t="shared" si="5"/>
        <v>5.04E-2</v>
      </c>
      <c r="V27" s="3">
        <f t="shared" si="6"/>
        <v>4.0939200000000002E-2</v>
      </c>
      <c r="W27" s="9">
        <f t="shared" si="7"/>
        <v>5.04E-2</v>
      </c>
      <c r="X27" s="18">
        <f t="shared" si="8"/>
        <v>0.13755580685670815</v>
      </c>
      <c r="Y27" s="5">
        <f t="shared" si="12"/>
        <v>1.8921599999999997E-2</v>
      </c>
      <c r="Z27" s="5">
        <f t="shared" si="13"/>
        <v>0.40215860455856983</v>
      </c>
      <c r="AA27" s="19">
        <f t="shared" si="9"/>
        <v>0.13755580685670815</v>
      </c>
    </row>
    <row r="28" spans="12:27" x14ac:dyDescent="0.2">
      <c r="L28" s="10">
        <v>0.75</v>
      </c>
      <c r="M28" s="11">
        <f t="shared" si="14"/>
        <v>0.25</v>
      </c>
      <c r="N28" s="14">
        <f t="shared" si="0"/>
        <v>7.1118313383134721E-2</v>
      </c>
      <c r="O28" s="3">
        <f t="shared" si="1"/>
        <v>5.9799646426091008E-2</v>
      </c>
      <c r="P28" s="9">
        <f t="shared" si="2"/>
        <v>7.1118313383134721E-2</v>
      </c>
      <c r="Q28" s="18">
        <f t="shared" si="3"/>
        <v>0.15045708329649163</v>
      </c>
      <c r="R28" s="5">
        <f t="shared" si="10"/>
        <v>2.2637333914087419E-2</v>
      </c>
      <c r="S28" s="5">
        <f t="shared" si="11"/>
        <v>0.42388549066232273</v>
      </c>
      <c r="T28" s="19">
        <f t="shared" si="4"/>
        <v>0.15045708329649163</v>
      </c>
      <c r="U28" s="14">
        <f t="shared" si="5"/>
        <v>4.9999999999999996E-2</v>
      </c>
      <c r="V28" s="3">
        <f t="shared" si="6"/>
        <v>4.0774999999999999E-2</v>
      </c>
      <c r="W28" s="9">
        <f t="shared" si="7"/>
        <v>4.9999999999999996E-2</v>
      </c>
      <c r="X28" s="18">
        <f t="shared" si="8"/>
        <v>0.13583077707206123</v>
      </c>
      <c r="Y28" s="5">
        <f t="shared" si="12"/>
        <v>1.8449999999999994E-2</v>
      </c>
      <c r="Z28" s="5">
        <f t="shared" si="13"/>
        <v>0.39688325656708145</v>
      </c>
      <c r="AA28" s="19">
        <f t="shared" si="9"/>
        <v>0.13583077707206123</v>
      </c>
    </row>
    <row r="29" spans="12:27" x14ac:dyDescent="0.2">
      <c r="L29" s="10">
        <v>0.74</v>
      </c>
      <c r="M29" s="11">
        <f t="shared" si="14"/>
        <v>0.26</v>
      </c>
      <c r="N29" s="14">
        <f t="shared" si="0"/>
        <v>7.0447258297853102E-2</v>
      </c>
      <c r="O29" s="3">
        <f t="shared" si="1"/>
        <v>5.9400858574778552E-2</v>
      </c>
      <c r="P29" s="9">
        <f t="shared" si="2"/>
        <v>7.0447258297853102E-2</v>
      </c>
      <c r="Q29" s="18">
        <f t="shared" si="3"/>
        <v>0.14863646741681227</v>
      </c>
      <c r="R29" s="5">
        <f t="shared" si="10"/>
        <v>2.2092799446149097E-2</v>
      </c>
      <c r="S29" s="5">
        <f t="shared" si="11"/>
        <v>0.41856671950345931</v>
      </c>
      <c r="T29" s="19">
        <f t="shared" si="4"/>
        <v>0.14863646741681227</v>
      </c>
      <c r="U29" s="14">
        <f t="shared" si="5"/>
        <v>4.9599999999999998E-2</v>
      </c>
      <c r="V29" s="3">
        <f t="shared" si="6"/>
        <v>4.0607199999999996E-2</v>
      </c>
      <c r="W29" s="9">
        <f t="shared" si="7"/>
        <v>4.9599999999999998E-2</v>
      </c>
      <c r="X29" s="18">
        <f t="shared" si="8"/>
        <v>0.13411040228110571</v>
      </c>
      <c r="Y29" s="5">
        <f t="shared" si="12"/>
        <v>1.7985600000000004E-2</v>
      </c>
      <c r="Z29" s="5">
        <f t="shared" si="13"/>
        <v>0.3916232235048378</v>
      </c>
      <c r="AA29" s="19">
        <f t="shared" si="9"/>
        <v>0.13411040228110571</v>
      </c>
    </row>
    <row r="30" spans="12:27" x14ac:dyDescent="0.2">
      <c r="L30" s="10">
        <v>0.73</v>
      </c>
      <c r="M30" s="11">
        <f t="shared" si="14"/>
        <v>0.27</v>
      </c>
      <c r="N30" s="14">
        <f t="shared" si="0"/>
        <v>6.9776203212571497E-2</v>
      </c>
      <c r="O30" s="3">
        <f t="shared" si="1"/>
        <v>5.8997959586382299E-2</v>
      </c>
      <c r="P30" s="9">
        <f t="shared" si="2"/>
        <v>6.9776203212571497E-2</v>
      </c>
      <c r="Q30" s="18">
        <f t="shared" si="3"/>
        <v>0.14682127656568852</v>
      </c>
      <c r="R30" s="5">
        <f t="shared" si="10"/>
        <v>2.1556487252378399E-2</v>
      </c>
      <c r="S30" s="5">
        <f t="shared" si="11"/>
        <v>0.41326579668854374</v>
      </c>
      <c r="T30" s="19">
        <f t="shared" si="4"/>
        <v>0.14682127656568852</v>
      </c>
      <c r="U30" s="14">
        <f t="shared" si="5"/>
        <v>4.9200000000000001E-2</v>
      </c>
      <c r="V30" s="3">
        <f t="shared" si="6"/>
        <v>4.0435800000000001E-2</v>
      </c>
      <c r="W30" s="9">
        <f t="shared" si="7"/>
        <v>4.9200000000000001E-2</v>
      </c>
      <c r="X30" s="18">
        <f t="shared" si="8"/>
        <v>0.13239486394871969</v>
      </c>
      <c r="Y30" s="5">
        <f t="shared" si="12"/>
        <v>1.7528399999999996E-2</v>
      </c>
      <c r="Z30" s="5">
        <f t="shared" si="13"/>
        <v>0.38637910239128775</v>
      </c>
      <c r="AA30" s="19">
        <f t="shared" si="9"/>
        <v>0.13239486394871969</v>
      </c>
    </row>
    <row r="31" spans="12:27" x14ac:dyDescent="0.2">
      <c r="L31" s="10">
        <v>0.72</v>
      </c>
      <c r="M31" s="11">
        <f t="shared" si="14"/>
        <v>0.28000000000000003</v>
      </c>
      <c r="N31" s="14">
        <f t="shared" si="0"/>
        <v>6.9105148127289892E-2</v>
      </c>
      <c r="O31" s="3">
        <f t="shared" si="1"/>
        <v>5.8590949460902229E-2</v>
      </c>
      <c r="P31" s="9">
        <f t="shared" si="2"/>
        <v>6.9105148127289892E-2</v>
      </c>
      <c r="Q31" s="18">
        <f t="shared" si="3"/>
        <v>0.14501171446740199</v>
      </c>
      <c r="R31" s="5">
        <f t="shared" si="10"/>
        <v>2.1028397332775325E-2</v>
      </c>
      <c r="S31" s="5">
        <f t="shared" si="11"/>
        <v>0.40798339247046267</v>
      </c>
      <c r="T31" s="19">
        <f t="shared" si="4"/>
        <v>0.14501171446740199</v>
      </c>
      <c r="U31" s="14">
        <f t="shared" si="5"/>
        <v>4.8799999999999996E-2</v>
      </c>
      <c r="V31" s="3">
        <f t="shared" si="6"/>
        <v>4.0260799999999999E-2</v>
      </c>
      <c r="W31" s="9">
        <f t="shared" si="7"/>
        <v>4.8799999999999996E-2</v>
      </c>
      <c r="X31" s="18">
        <f t="shared" si="8"/>
        <v>0.13068435254459501</v>
      </c>
      <c r="Y31" s="5">
        <f t="shared" si="12"/>
        <v>1.7078399999999997E-2</v>
      </c>
      <c r="Z31" s="5">
        <f t="shared" si="13"/>
        <v>0.38115151987171758</v>
      </c>
      <c r="AA31" s="19">
        <f t="shared" si="9"/>
        <v>0.13068435254459501</v>
      </c>
    </row>
    <row r="32" spans="12:27" x14ac:dyDescent="0.2">
      <c r="L32" s="10">
        <v>0.71</v>
      </c>
      <c r="M32" s="11">
        <f t="shared" si="14"/>
        <v>0.29000000000000004</v>
      </c>
      <c r="N32" s="14">
        <f t="shared" si="0"/>
        <v>6.8434093042008287E-2</v>
      </c>
      <c r="O32" s="3">
        <f t="shared" si="1"/>
        <v>5.8179828198338342E-2</v>
      </c>
      <c r="P32" s="9">
        <f t="shared" si="2"/>
        <v>6.8434093042008287E-2</v>
      </c>
      <c r="Q32" s="18">
        <f t="shared" si="3"/>
        <v>0.14320799449520927</v>
      </c>
      <c r="R32" s="5">
        <f t="shared" si="10"/>
        <v>2.0508529687339887E-2</v>
      </c>
      <c r="S32" s="5">
        <f t="shared" si="11"/>
        <v>0.40272020884723025</v>
      </c>
      <c r="T32" s="19">
        <f t="shared" si="4"/>
        <v>0.14320799449520927</v>
      </c>
      <c r="U32" s="14">
        <f t="shared" si="5"/>
        <v>4.8399999999999999E-2</v>
      </c>
      <c r="V32" s="3">
        <f t="shared" si="6"/>
        <v>4.0082199999999998E-2</v>
      </c>
      <c r="W32" s="9">
        <f t="shared" si="7"/>
        <v>4.8399999999999999E-2</v>
      </c>
      <c r="X32" s="18">
        <f t="shared" si="8"/>
        <v>0.12897906806920259</v>
      </c>
      <c r="Y32" s="5">
        <f t="shared" si="12"/>
        <v>1.6635599999999997E-2</v>
      </c>
      <c r="Z32" s="5">
        <f t="shared" si="13"/>
        <v>0.37594113394767653</v>
      </c>
      <c r="AA32" s="19">
        <f t="shared" si="9"/>
        <v>0.12897906806920259</v>
      </c>
    </row>
    <row r="33" spans="12:27" x14ac:dyDescent="0.2">
      <c r="L33" s="10">
        <v>0.7</v>
      </c>
      <c r="M33" s="11">
        <f t="shared" si="14"/>
        <v>0.30000000000000004</v>
      </c>
      <c r="N33" s="14">
        <f t="shared" si="0"/>
        <v>6.7763037956726682E-2</v>
      </c>
      <c r="O33" s="3">
        <f t="shared" si="1"/>
        <v>5.7764595798690643E-2</v>
      </c>
      <c r="P33" s="9">
        <f t="shared" si="2"/>
        <v>6.7763037956726682E-2</v>
      </c>
      <c r="Q33" s="18">
        <f t="shared" si="3"/>
        <v>0.14141034020209439</v>
      </c>
      <c r="R33" s="5">
        <f t="shared" si="10"/>
        <v>1.9996884316072074E-2</v>
      </c>
      <c r="S33" s="5">
        <f t="shared" si="11"/>
        <v>0.39747698130816389</v>
      </c>
      <c r="T33" s="19">
        <f t="shared" si="4"/>
        <v>0.14141034020209439</v>
      </c>
      <c r="U33" s="14">
        <f t="shared" si="5"/>
        <v>4.7999999999999994E-2</v>
      </c>
      <c r="V33" s="3">
        <f t="shared" si="6"/>
        <v>3.9899999999999991E-2</v>
      </c>
      <c r="W33" s="9">
        <f t="shared" si="7"/>
        <v>4.7999999999999994E-2</v>
      </c>
      <c r="X33" s="18">
        <f t="shared" si="8"/>
        <v>0.12727922061357855</v>
      </c>
      <c r="Y33" s="5">
        <f t="shared" si="12"/>
        <v>1.6199999999999999E-2</v>
      </c>
      <c r="Z33" s="5">
        <f t="shared" si="13"/>
        <v>0.37074863581867346</v>
      </c>
      <c r="AA33" s="19">
        <f t="shared" si="9"/>
        <v>0.12727922061357855</v>
      </c>
    </row>
    <row r="34" spans="12:27" x14ac:dyDescent="0.2">
      <c r="L34" s="10">
        <v>0.69</v>
      </c>
      <c r="M34" s="11">
        <f t="shared" si="14"/>
        <v>0.31000000000000005</v>
      </c>
      <c r="N34" s="14">
        <f t="shared" si="0"/>
        <v>6.7091982871445063E-2</v>
      </c>
      <c r="O34" s="3">
        <f t="shared" si="1"/>
        <v>5.734525226195912E-2</v>
      </c>
      <c r="P34" s="9">
        <f t="shared" si="2"/>
        <v>6.7091982871445063E-2</v>
      </c>
      <c r="Q34" s="18">
        <f t="shared" si="3"/>
        <v>0.13961898588290877</v>
      </c>
      <c r="R34" s="5">
        <f t="shared" si="10"/>
        <v>1.9493461218971879E-2</v>
      </c>
      <c r="S34" s="5">
        <f t="shared" si="11"/>
        <v>0.3922544806833248</v>
      </c>
      <c r="T34" s="19">
        <f t="shared" si="4"/>
        <v>0.13961898588290877</v>
      </c>
      <c r="U34" s="14">
        <f t="shared" si="5"/>
        <v>4.7599999999999996E-2</v>
      </c>
      <c r="V34" s="3">
        <f t="shared" si="6"/>
        <v>3.9714199999999998E-2</v>
      </c>
      <c r="W34" s="9">
        <f t="shared" si="7"/>
        <v>4.7599999999999996E-2</v>
      </c>
      <c r="X34" s="18">
        <f t="shared" si="8"/>
        <v>0.12558503095512616</v>
      </c>
      <c r="Y34" s="5">
        <f t="shared" si="12"/>
        <v>1.5771599999999997E-2</v>
      </c>
      <c r="Z34" s="5">
        <f t="shared" si="13"/>
        <v>0.3655747518423651</v>
      </c>
      <c r="AA34" s="19">
        <f t="shared" si="9"/>
        <v>0.12558503095512616</v>
      </c>
    </row>
    <row r="35" spans="12:27" x14ac:dyDescent="0.2">
      <c r="L35" s="10">
        <v>0.68</v>
      </c>
      <c r="M35" s="11">
        <f t="shared" si="14"/>
        <v>0.31999999999999995</v>
      </c>
      <c r="N35" s="14">
        <f t="shared" ref="N35:N66" si="15">L35*$C$3+M35*$C$4</f>
        <v>6.6420927786163458E-2</v>
      </c>
      <c r="O35" s="3">
        <f t="shared" ref="O35:O66" si="16">N35-Q35^2/2</f>
        <v>5.6921797588143794E-2</v>
      </c>
      <c r="P35" s="9">
        <f t="shared" ref="P35:P66" si="17">IF($E$5="Geometric",O35,N35)</f>
        <v>6.6420927786163458E-2</v>
      </c>
      <c r="Q35" s="18">
        <f t="shared" ref="Q35:Q66" si="18">(L35^2*$D$3^2+M35^2*$D$4^2+2*L35*M35*$C$5*$D$3*$D$4)^0.5</f>
        <v>0.13783417716966764</v>
      </c>
      <c r="R35" s="5">
        <f t="shared" si="10"/>
        <v>1.8998260396039329E-2</v>
      </c>
      <c r="S35" s="5">
        <f t="shared" si="11"/>
        <v>0.38705351510204311</v>
      </c>
      <c r="T35" s="19">
        <f t="shared" ref="T35:T66" si="19">IF($F$7="Standard Deviation",Q35,IF($F$7="Variance",R35,IF($F$7="Expected Periodic Losses",S35,"error")))</f>
        <v>0.13783417716966764</v>
      </c>
      <c r="U35" s="14">
        <f t="shared" ref="U35:U66" si="20">L35*$G$3+M35*$G$4</f>
        <v>4.7200000000000006E-2</v>
      </c>
      <c r="V35" s="3">
        <f t="shared" ref="V35:V66" si="21">U35-X35^2/2</f>
        <v>3.9524800000000006E-2</v>
      </c>
      <c r="W35" s="9">
        <f t="shared" ref="W35:W66" si="22">IF($I$5="Geometric",V35,U35)</f>
        <v>4.7200000000000006E-2</v>
      </c>
      <c r="X35" s="18">
        <f t="shared" ref="X35:X66" si="23">(L35^2*$H$3^2+M35^2*$H$4^2+2*L35*M35*$G$5*$H$3*$H$4)^0.5</f>
        <v>0.12389673119174695</v>
      </c>
      <c r="Y35" s="5">
        <f t="shared" si="12"/>
        <v>1.5350400000000002E-2</v>
      </c>
      <c r="Z35" s="5">
        <f t="shared" si="13"/>
        <v>0.36042024562084746</v>
      </c>
      <c r="AA35" s="19">
        <f t="shared" ref="AA35:AA66" si="24">IF($F$7="Standard Deviation",X35,IF($F$7="Variance",Y35,IF($F$7="Expected Periodic Losses",Z35,"error")))</f>
        <v>0.12389673119174695</v>
      </c>
    </row>
    <row r="36" spans="12:27" x14ac:dyDescent="0.2">
      <c r="L36" s="10">
        <v>0.67</v>
      </c>
      <c r="M36" s="11">
        <f t="shared" si="14"/>
        <v>0.32999999999999996</v>
      </c>
      <c r="N36" s="14">
        <f t="shared" si="15"/>
        <v>6.5749872700881853E-2</v>
      </c>
      <c r="O36" s="3">
        <f t="shared" si="16"/>
        <v>5.6494231777244656E-2</v>
      </c>
      <c r="P36" s="9">
        <f t="shared" si="17"/>
        <v>6.5749872700881853E-2</v>
      </c>
      <c r="Q36" s="18">
        <f t="shared" si="18"/>
        <v>0.13605617166183384</v>
      </c>
      <c r="R36" s="5">
        <f t="shared" si="10"/>
        <v>1.8511281847274397E-2</v>
      </c>
      <c r="S36" s="5">
        <f t="shared" si="11"/>
        <v>0.38187493206655149</v>
      </c>
      <c r="T36" s="19">
        <f t="shared" si="19"/>
        <v>0.13605617166183384</v>
      </c>
      <c r="U36" s="14">
        <f t="shared" si="20"/>
        <v>4.6800000000000001E-2</v>
      </c>
      <c r="V36" s="3">
        <f t="shared" si="21"/>
        <v>3.93318E-2</v>
      </c>
      <c r="W36" s="9">
        <f t="shared" si="22"/>
        <v>4.6800000000000001E-2</v>
      </c>
      <c r="X36" s="18">
        <f t="shared" si="23"/>
        <v>0.12221456541672929</v>
      </c>
      <c r="Y36" s="5">
        <f t="shared" si="12"/>
        <v>1.4936400000000002E-2</v>
      </c>
      <c r="Z36" s="5">
        <f t="shared" si="13"/>
        <v>0.35528592022103933</v>
      </c>
      <c r="AA36" s="19">
        <f t="shared" si="24"/>
        <v>0.12221456541672929</v>
      </c>
    </row>
    <row r="37" spans="12:27" x14ac:dyDescent="0.2">
      <c r="L37" s="10">
        <v>0.66</v>
      </c>
      <c r="M37" s="11">
        <f t="shared" si="14"/>
        <v>0.33999999999999997</v>
      </c>
      <c r="N37" s="14">
        <f t="shared" si="15"/>
        <v>6.5078817615600248E-2</v>
      </c>
      <c r="O37" s="3">
        <f t="shared" si="16"/>
        <v>5.6062554829261702E-2</v>
      </c>
      <c r="P37" s="9">
        <f t="shared" si="17"/>
        <v>6.5078817615600248E-2</v>
      </c>
      <c r="Q37" s="18">
        <f t="shared" si="18"/>
        <v>0.13428523959347541</v>
      </c>
      <c r="R37" s="5">
        <f t="shared" si="10"/>
        <v>1.8032525572677094E-2</v>
      </c>
      <c r="S37" s="5">
        <f t="shared" si="11"/>
        <v>0.37671962064693387</v>
      </c>
      <c r="T37" s="19">
        <f t="shared" si="19"/>
        <v>0.13428523959347541</v>
      </c>
      <c r="U37" s="14">
        <f t="shared" si="20"/>
        <v>4.6400000000000004E-2</v>
      </c>
      <c r="V37" s="3">
        <f t="shared" si="21"/>
        <v>3.9135200000000002E-2</v>
      </c>
      <c r="W37" s="9">
        <f t="shared" si="22"/>
        <v>4.6400000000000004E-2</v>
      </c>
      <c r="X37" s="18">
        <f t="shared" si="23"/>
        <v>0.12053879043693777</v>
      </c>
      <c r="Y37" s="5">
        <f t="shared" si="12"/>
        <v>1.45296E-2</v>
      </c>
      <c r="Z37" s="5">
        <f t="shared" si="13"/>
        <v>0.35017262053752529</v>
      </c>
      <c r="AA37" s="19">
        <f t="shared" si="24"/>
        <v>0.12053879043693777</v>
      </c>
    </row>
    <row r="38" spans="12:27" x14ac:dyDescent="0.2">
      <c r="L38" s="10">
        <v>0.65</v>
      </c>
      <c r="M38" s="11">
        <f t="shared" si="14"/>
        <v>0.35</v>
      </c>
      <c r="N38" s="14">
        <f t="shared" si="15"/>
        <v>6.4407762530318644E-2</v>
      </c>
      <c r="O38" s="3">
        <f t="shared" si="16"/>
        <v>5.5626766744194929E-2</v>
      </c>
      <c r="P38" s="9">
        <f t="shared" si="17"/>
        <v>6.4407762530318644E-2</v>
      </c>
      <c r="Q38" s="18">
        <f t="shared" si="18"/>
        <v>0.13252166453922704</v>
      </c>
      <c r="R38" s="5">
        <f t="shared" si="10"/>
        <v>1.7561991572247426E-2</v>
      </c>
      <c r="S38" s="5">
        <f t="shared" si="11"/>
        <v>0.37158851380373831</v>
      </c>
      <c r="T38" s="19">
        <f t="shared" si="19"/>
        <v>0.13252166453922704</v>
      </c>
      <c r="U38" s="14">
        <f t="shared" si="20"/>
        <v>4.5999999999999999E-2</v>
      </c>
      <c r="V38" s="3">
        <f t="shared" si="21"/>
        <v>3.8934999999999997E-2</v>
      </c>
      <c r="W38" s="9">
        <f t="shared" si="22"/>
        <v>4.5999999999999999E-2</v>
      </c>
      <c r="X38" s="18">
        <f t="shared" si="23"/>
        <v>0.1188696765369537</v>
      </c>
      <c r="Y38" s="5">
        <f t="shared" si="12"/>
        <v>1.413E-2</v>
      </c>
      <c r="Z38" s="5">
        <f t="shared" si="13"/>
        <v>0.34508123580657768</v>
      </c>
      <c r="AA38" s="19">
        <f t="shared" si="24"/>
        <v>0.1188696765369537</v>
      </c>
    </row>
    <row r="39" spans="12:27" x14ac:dyDescent="0.2">
      <c r="L39" s="10">
        <v>0.64</v>
      </c>
      <c r="M39" s="11">
        <f t="shared" si="14"/>
        <v>0.36</v>
      </c>
      <c r="N39" s="14">
        <f t="shared" si="15"/>
        <v>6.3736707445037039E-2</v>
      </c>
      <c r="O39" s="3">
        <f t="shared" si="16"/>
        <v>5.5186867522044353E-2</v>
      </c>
      <c r="P39" s="9">
        <f t="shared" si="17"/>
        <v>6.3736707445037039E-2</v>
      </c>
      <c r="Q39" s="18">
        <f t="shared" si="18"/>
        <v>0.13076574416102016</v>
      </c>
      <c r="R39" s="5">
        <f t="shared" si="10"/>
        <v>1.7099679845985379E-2</v>
      </c>
      <c r="S39" s="5">
        <f t="shared" si="11"/>
        <v>0.36648259084471924</v>
      </c>
      <c r="T39" s="19">
        <f t="shared" si="19"/>
        <v>0.13076574416102016</v>
      </c>
      <c r="U39" s="14">
        <f t="shared" si="20"/>
        <v>4.5599999999999995E-2</v>
      </c>
      <c r="V39" s="3">
        <f t="shared" si="21"/>
        <v>3.8731199999999993E-2</v>
      </c>
      <c r="W39" s="9">
        <f t="shared" si="22"/>
        <v>4.5599999999999995E-2</v>
      </c>
      <c r="X39" s="18">
        <f t="shared" si="23"/>
        <v>0.11720750829191788</v>
      </c>
      <c r="Y39" s="5">
        <f t="shared" si="12"/>
        <v>1.3737599999999999E-2</v>
      </c>
      <c r="Z39" s="5">
        <f t="shared" si="13"/>
        <v>0.34001270228040986</v>
      </c>
      <c r="AA39" s="19">
        <f t="shared" si="24"/>
        <v>0.11720750829191788</v>
      </c>
    </row>
    <row r="40" spans="12:27" x14ac:dyDescent="0.2">
      <c r="L40" s="10">
        <v>0.63</v>
      </c>
      <c r="M40" s="11">
        <f t="shared" si="14"/>
        <v>0.37</v>
      </c>
      <c r="N40" s="14">
        <f t="shared" si="15"/>
        <v>6.3065652359755434E-2</v>
      </c>
      <c r="O40" s="3">
        <f t="shared" si="16"/>
        <v>5.4742857162809952E-2</v>
      </c>
      <c r="P40" s="9">
        <f t="shared" si="17"/>
        <v>6.3065652359755434E-2</v>
      </c>
      <c r="Q40" s="18">
        <f t="shared" si="18"/>
        <v>0.12901779099756344</v>
      </c>
      <c r="R40" s="5">
        <f t="shared" si="10"/>
        <v>1.6645590393890963E-2</v>
      </c>
      <c r="S40" s="5">
        <f t="shared" si="11"/>
        <v>0.36140288002222831</v>
      </c>
      <c r="T40" s="19">
        <f t="shared" si="19"/>
        <v>0.12901779099756344</v>
      </c>
      <c r="U40" s="14">
        <f t="shared" si="20"/>
        <v>4.5200000000000004E-2</v>
      </c>
      <c r="V40" s="3">
        <f t="shared" si="21"/>
        <v>3.8523800000000004E-2</v>
      </c>
      <c r="W40" s="9">
        <f t="shared" si="22"/>
        <v>4.5200000000000004E-2</v>
      </c>
      <c r="X40" s="18">
        <f t="shared" si="23"/>
        <v>0.11555258543191493</v>
      </c>
      <c r="Y40" s="5">
        <f t="shared" si="12"/>
        <v>1.3352399999999999E-2</v>
      </c>
      <c r="Z40" s="5">
        <f t="shared" si="13"/>
        <v>0.33496800607100014</v>
      </c>
      <c r="AA40" s="19">
        <f t="shared" si="24"/>
        <v>0.11555258543191493</v>
      </c>
    </row>
    <row r="41" spans="12:27" x14ac:dyDescent="0.2">
      <c r="L41" s="10">
        <v>0.62</v>
      </c>
      <c r="M41" s="11">
        <f t="shared" si="14"/>
        <v>0.38</v>
      </c>
      <c r="N41" s="14">
        <f t="shared" si="15"/>
        <v>6.2394597274473815E-2</v>
      </c>
      <c r="O41" s="3">
        <f t="shared" si="16"/>
        <v>5.4294735666491734E-2</v>
      </c>
      <c r="P41" s="9">
        <f t="shared" si="17"/>
        <v>6.2394597274473815E-2</v>
      </c>
      <c r="Q41" s="18">
        <f t="shared" si="18"/>
        <v>0.12727813329855278</v>
      </c>
      <c r="R41" s="5">
        <f t="shared" si="10"/>
        <v>1.6199723215964169E-2</v>
      </c>
      <c r="S41" s="5">
        <f t="shared" si="11"/>
        <v>0.35635046127776482</v>
      </c>
      <c r="T41" s="19">
        <f t="shared" si="19"/>
        <v>0.12727813329855278</v>
      </c>
      <c r="U41" s="14">
        <f t="shared" si="20"/>
        <v>4.48E-2</v>
      </c>
      <c r="V41" s="3">
        <f t="shared" si="21"/>
        <v>3.8312800000000001E-2</v>
      </c>
      <c r="W41" s="9">
        <f t="shared" si="22"/>
        <v>4.48E-2</v>
      </c>
      <c r="X41" s="18">
        <f t="shared" si="23"/>
        <v>0.11390522376080915</v>
      </c>
      <c r="Y41" s="5">
        <f t="shared" si="12"/>
        <v>1.2974400000000002E-2</v>
      </c>
      <c r="Z41" s="5">
        <f t="shared" si="13"/>
        <v>0.3299481861730621</v>
      </c>
      <c r="AA41" s="19">
        <f t="shared" si="24"/>
        <v>0.11390522376080915</v>
      </c>
    </row>
    <row r="42" spans="12:27" x14ac:dyDescent="0.2">
      <c r="L42" s="10">
        <v>0.61</v>
      </c>
      <c r="M42" s="11">
        <f t="shared" si="14"/>
        <v>0.39</v>
      </c>
      <c r="N42" s="14">
        <f t="shared" si="15"/>
        <v>6.172354218919221E-2</v>
      </c>
      <c r="O42" s="3">
        <f t="shared" si="16"/>
        <v>5.3842503033089704E-2</v>
      </c>
      <c r="P42" s="9">
        <f t="shared" si="17"/>
        <v>6.172354218919221E-2</v>
      </c>
      <c r="Q42" s="18">
        <f t="shared" si="18"/>
        <v>0.12554711590556356</v>
      </c>
      <c r="R42" s="5">
        <f t="shared" si="10"/>
        <v>1.5762078312205011E-2</v>
      </c>
      <c r="S42" s="5">
        <f t="shared" si="11"/>
        <v>0.3513264691401119</v>
      </c>
      <c r="T42" s="19">
        <f t="shared" si="19"/>
        <v>0.12554711590556356</v>
      </c>
      <c r="U42" s="14">
        <f t="shared" si="20"/>
        <v>4.4400000000000002E-2</v>
      </c>
      <c r="V42" s="3">
        <f t="shared" si="21"/>
        <v>3.8098199999999999E-2</v>
      </c>
      <c r="W42" s="9">
        <f t="shared" si="22"/>
        <v>4.4400000000000002E-2</v>
      </c>
      <c r="X42" s="18">
        <f t="shared" si="23"/>
        <v>0.11226575613249126</v>
      </c>
      <c r="Y42" s="5">
        <f t="shared" si="12"/>
        <v>1.26036E-2</v>
      </c>
      <c r="Z42" s="5">
        <f t="shared" si="13"/>
        <v>0.32495433767589627</v>
      </c>
      <c r="AA42" s="19">
        <f t="shared" si="24"/>
        <v>0.11226575613249126</v>
      </c>
    </row>
    <row r="43" spans="12:27" x14ac:dyDescent="0.2">
      <c r="L43" s="10">
        <v>0.6</v>
      </c>
      <c r="M43" s="11">
        <f t="shared" si="14"/>
        <v>0.4</v>
      </c>
      <c r="N43" s="14">
        <f t="shared" si="15"/>
        <v>6.1052487103910605E-2</v>
      </c>
      <c r="O43" s="3">
        <f t="shared" si="16"/>
        <v>5.3386159262603865E-2</v>
      </c>
      <c r="P43" s="9">
        <f t="shared" si="17"/>
        <v>6.1052487103910605E-2</v>
      </c>
      <c r="Q43" s="18">
        <f t="shared" si="18"/>
        <v>0.12382510118151925</v>
      </c>
      <c r="R43" s="5">
        <f t="shared" si="10"/>
        <v>1.533265568261348E-2</v>
      </c>
      <c r="S43" s="5">
        <f t="shared" si="11"/>
        <v>0.34633209578328777</v>
      </c>
      <c r="T43" s="19">
        <f t="shared" si="19"/>
        <v>0.12382510118151925</v>
      </c>
      <c r="U43" s="14">
        <f t="shared" si="20"/>
        <v>4.3999999999999997E-2</v>
      </c>
      <c r="V43" s="3">
        <f t="shared" si="21"/>
        <v>3.7879999999999997E-2</v>
      </c>
      <c r="W43" s="9">
        <f t="shared" si="22"/>
        <v>4.3999999999999997E-2</v>
      </c>
      <c r="X43" s="18">
        <f t="shared" si="23"/>
        <v>0.11063453348751465</v>
      </c>
      <c r="Y43" s="5">
        <f t="shared" si="12"/>
        <v>1.2239999999999999E-2</v>
      </c>
      <c r="Z43" s="5">
        <f t="shared" si="13"/>
        <v>0.31998761517392321</v>
      </c>
      <c r="AA43" s="19">
        <f t="shared" si="24"/>
        <v>0.11063453348751465</v>
      </c>
    </row>
    <row r="44" spans="12:27" x14ac:dyDescent="0.2">
      <c r="L44" s="10">
        <v>0.59</v>
      </c>
      <c r="M44" s="11">
        <f t="shared" si="14"/>
        <v>0.41000000000000003</v>
      </c>
      <c r="N44" s="14">
        <f t="shared" si="15"/>
        <v>6.0381432018628993E-2</v>
      </c>
      <c r="O44" s="3">
        <f t="shared" si="16"/>
        <v>5.2925704355034207E-2</v>
      </c>
      <c r="P44" s="9">
        <f t="shared" si="17"/>
        <v>6.0381432018628993E-2</v>
      </c>
      <c r="Q44" s="18">
        <f t="shared" si="18"/>
        <v>0.12211246999053607</v>
      </c>
      <c r="R44" s="5">
        <f t="shared" si="10"/>
        <v>1.4911455327189573E-2</v>
      </c>
      <c r="S44" s="5">
        <f t="shared" si="11"/>
        <v>0.34136859425023469</v>
      </c>
      <c r="T44" s="19">
        <f t="shared" si="19"/>
        <v>0.12211246999053607</v>
      </c>
      <c r="U44" s="14">
        <f t="shared" si="20"/>
        <v>4.3599999999999993E-2</v>
      </c>
      <c r="V44" s="3">
        <f t="shared" si="21"/>
        <v>3.7658199999999996E-2</v>
      </c>
      <c r="W44" s="9">
        <f t="shared" si="22"/>
        <v>4.3599999999999993E-2</v>
      </c>
      <c r="X44" s="18">
        <f t="shared" si="23"/>
        <v>0.10901192595308093</v>
      </c>
      <c r="Y44" s="5">
        <f t="shared" si="12"/>
        <v>1.1883599999999999E-2</v>
      </c>
      <c r="Z44" s="5">
        <f t="shared" si="13"/>
        <v>0.31504923638563631</v>
      </c>
      <c r="AA44" s="19">
        <f t="shared" si="24"/>
        <v>0.10901192595308093</v>
      </c>
    </row>
    <row r="45" spans="12:27" x14ac:dyDescent="0.2">
      <c r="L45" s="10">
        <v>0.57999999999999996</v>
      </c>
      <c r="M45" s="11">
        <f t="shared" si="14"/>
        <v>0.42000000000000004</v>
      </c>
      <c r="N45" s="14">
        <f t="shared" si="15"/>
        <v>5.9710376933347388E-2</v>
      </c>
      <c r="O45" s="3">
        <f t="shared" si="16"/>
        <v>5.2461138310380739E-2</v>
      </c>
      <c r="P45" s="9">
        <f t="shared" si="17"/>
        <v>5.9710376933347388E-2</v>
      </c>
      <c r="Q45" s="18">
        <f t="shared" si="18"/>
        <v>0.12040962272980218</v>
      </c>
      <c r="R45" s="5">
        <f t="shared" si="10"/>
        <v>1.4498477245933295E-2</v>
      </c>
      <c r="S45" s="5">
        <f t="shared" si="11"/>
        <v>0.33643728184770177</v>
      </c>
      <c r="T45" s="19">
        <f t="shared" si="19"/>
        <v>0.12040962272980218</v>
      </c>
      <c r="U45" s="14">
        <f t="shared" si="20"/>
        <v>4.3200000000000002E-2</v>
      </c>
      <c r="V45" s="3">
        <f t="shared" si="21"/>
        <v>3.7432800000000002E-2</v>
      </c>
      <c r="W45" s="9">
        <f t="shared" si="22"/>
        <v>4.3200000000000002E-2</v>
      </c>
      <c r="X45" s="18">
        <f t="shared" si="23"/>
        <v>0.10739832400926934</v>
      </c>
      <c r="Y45" s="5">
        <f t="shared" si="12"/>
        <v>1.1534399999999998E-2</v>
      </c>
      <c r="Z45" s="5">
        <f t="shared" si="13"/>
        <v>0.3101404859904961</v>
      </c>
      <c r="AA45" s="19">
        <f t="shared" si="24"/>
        <v>0.10739832400926934</v>
      </c>
    </row>
    <row r="46" spans="12:27" x14ac:dyDescent="0.2">
      <c r="L46" s="10">
        <v>0.56999999999999995</v>
      </c>
      <c r="M46" s="11">
        <f t="shared" si="14"/>
        <v>0.43000000000000005</v>
      </c>
      <c r="N46" s="14">
        <f t="shared" si="15"/>
        <v>5.9039321848065783E-2</v>
      </c>
      <c r="O46" s="3">
        <f t="shared" si="16"/>
        <v>5.1992461128643461E-2</v>
      </c>
      <c r="P46" s="9">
        <f t="shared" si="17"/>
        <v>5.9039321848065783E-2</v>
      </c>
      <c r="Q46" s="18">
        <f t="shared" si="18"/>
        <v>0.11871698041495432</v>
      </c>
      <c r="R46" s="5">
        <f t="shared" si="10"/>
        <v>1.4093721438844648E-2</v>
      </c>
      <c r="S46" s="5">
        <f t="shared" si="11"/>
        <v>0.33153954371713396</v>
      </c>
      <c r="T46" s="19">
        <f t="shared" si="19"/>
        <v>0.11871698041495432</v>
      </c>
      <c r="U46" s="14">
        <f t="shared" si="20"/>
        <v>4.2799999999999998E-2</v>
      </c>
      <c r="V46" s="3">
        <f t="shared" si="21"/>
        <v>3.7203799999999995E-2</v>
      </c>
      <c r="W46" s="9">
        <f t="shared" si="22"/>
        <v>4.2799999999999998E-2</v>
      </c>
      <c r="X46" s="18">
        <f t="shared" si="23"/>
        <v>0.10579413972427773</v>
      </c>
      <c r="Y46" s="5">
        <f t="shared" si="12"/>
        <v>1.11924E-2</v>
      </c>
      <c r="Z46" s="5">
        <f t="shared" si="13"/>
        <v>0.30526271969287372</v>
      </c>
      <c r="AA46" s="19">
        <f t="shared" si="24"/>
        <v>0.10579413972427773</v>
      </c>
    </row>
    <row r="47" spans="12:27" x14ac:dyDescent="0.2">
      <c r="L47" s="10">
        <v>0.56000000000000005</v>
      </c>
      <c r="M47" s="11">
        <f t="shared" si="14"/>
        <v>0.43999999999999995</v>
      </c>
      <c r="N47" s="14">
        <f t="shared" si="15"/>
        <v>5.8368266762784178E-2</v>
      </c>
      <c r="O47" s="3">
        <f t="shared" si="16"/>
        <v>5.1519672809822364E-2</v>
      </c>
      <c r="P47" s="9">
        <f t="shared" si="17"/>
        <v>5.8368266762784178E-2</v>
      </c>
      <c r="Q47" s="18">
        <f t="shared" si="18"/>
        <v>0.11703498582015393</v>
      </c>
      <c r="R47" s="5">
        <f t="shared" si="10"/>
        <v>1.3697187905923631E-2</v>
      </c>
      <c r="S47" s="5">
        <f t="shared" si="11"/>
        <v>0.32667683658552227</v>
      </c>
      <c r="T47" s="19">
        <f t="shared" si="19"/>
        <v>0.11703498582015393</v>
      </c>
      <c r="U47" s="14">
        <f t="shared" si="20"/>
        <v>4.2400000000000007E-2</v>
      </c>
      <c r="V47" s="3">
        <f t="shared" si="21"/>
        <v>3.697120000000001E-2</v>
      </c>
      <c r="W47" s="9">
        <f t="shared" si="22"/>
        <v>4.2400000000000007E-2</v>
      </c>
      <c r="X47" s="18">
        <f t="shared" si="23"/>
        <v>0.10419980806124357</v>
      </c>
      <c r="Y47" s="5">
        <f t="shared" si="12"/>
        <v>1.08576E-2</v>
      </c>
      <c r="Z47" s="5">
        <f t="shared" si="13"/>
        <v>0.30041736852149137</v>
      </c>
      <c r="AA47" s="19">
        <f t="shared" si="24"/>
        <v>0.10419980806124357</v>
      </c>
    </row>
    <row r="48" spans="12:27" x14ac:dyDescent="0.2">
      <c r="L48" s="10">
        <v>0.55000000000000004</v>
      </c>
      <c r="M48" s="11">
        <f t="shared" si="14"/>
        <v>0.44999999999999996</v>
      </c>
      <c r="N48" s="14">
        <f t="shared" si="15"/>
        <v>5.7697211677502566E-2</v>
      </c>
      <c r="O48" s="3">
        <f t="shared" si="16"/>
        <v>5.1042773353917444E-2</v>
      </c>
      <c r="P48" s="9">
        <f t="shared" si="17"/>
        <v>5.7697211677502566E-2</v>
      </c>
      <c r="Q48" s="18">
        <f t="shared" si="18"/>
        <v>0.11536410467372527</v>
      </c>
      <c r="R48" s="5">
        <f t="shared" si="10"/>
        <v>1.330887664717024E-2</v>
      </c>
      <c r="S48" s="5">
        <f t="shared" si="11"/>
        <v>0.32185069269905353</v>
      </c>
      <c r="T48" s="19">
        <f t="shared" si="19"/>
        <v>0.11536410467372527</v>
      </c>
      <c r="U48" s="14">
        <f t="shared" si="20"/>
        <v>4.2000000000000003E-2</v>
      </c>
      <c r="V48" s="3">
        <f t="shared" si="21"/>
        <v>3.6735000000000004E-2</v>
      </c>
      <c r="W48" s="9">
        <f t="shared" si="22"/>
        <v>4.2000000000000003E-2</v>
      </c>
      <c r="X48" s="18">
        <f t="shared" si="23"/>
        <v>0.10261578825892242</v>
      </c>
      <c r="Y48" s="5">
        <f t="shared" si="12"/>
        <v>1.0530000000000001E-2</v>
      </c>
      <c r="Z48" s="5">
        <f t="shared" si="13"/>
        <v>0.29560594337185481</v>
      </c>
      <c r="AA48" s="19">
        <f t="shared" si="24"/>
        <v>0.10261578825892242</v>
      </c>
    </row>
    <row r="49" spans="1:27" x14ac:dyDescent="0.2">
      <c r="L49" s="10">
        <v>0.54</v>
      </c>
      <c r="M49" s="11">
        <f t="shared" si="14"/>
        <v>0.45999999999999996</v>
      </c>
      <c r="N49" s="14">
        <f t="shared" si="15"/>
        <v>5.7026156592220961E-2</v>
      </c>
      <c r="O49" s="3">
        <f t="shared" si="16"/>
        <v>5.0561762760928726E-2</v>
      </c>
      <c r="P49" s="9">
        <f t="shared" si="17"/>
        <v>5.7026156592220961E-2</v>
      </c>
      <c r="Q49" s="18">
        <f t="shared" si="18"/>
        <v>0.11370482690978634</v>
      </c>
      <c r="R49" s="5">
        <f t="shared" si="10"/>
        <v>1.2928787662584472E-2</v>
      </c>
      <c r="S49" s="5">
        <f t="shared" si="11"/>
        <v>0.31706272394097612</v>
      </c>
      <c r="T49" s="19">
        <f t="shared" si="19"/>
        <v>0.11370482690978634</v>
      </c>
      <c r="U49" s="14">
        <f t="shared" si="20"/>
        <v>4.1599999999999998E-2</v>
      </c>
      <c r="V49" s="3">
        <f t="shared" si="21"/>
        <v>3.6495199999999998E-2</v>
      </c>
      <c r="W49" s="9">
        <f t="shared" si="22"/>
        <v>4.1599999999999998E-2</v>
      </c>
      <c r="X49" s="18">
        <f t="shared" si="23"/>
        <v>0.10104256528810025</v>
      </c>
      <c r="Y49" s="5">
        <f t="shared" si="12"/>
        <v>1.0209600000000003E-2</v>
      </c>
      <c r="Z49" s="5">
        <f t="shared" si="13"/>
        <v>0.29083003979784983</v>
      </c>
      <c r="AA49" s="19">
        <f t="shared" si="24"/>
        <v>0.10104256528810025</v>
      </c>
    </row>
    <row r="50" spans="1:27" s="2" customForma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10">
        <v>0.53</v>
      </c>
      <c r="M50" s="11">
        <f t="shared" si="14"/>
        <v>0.47</v>
      </c>
      <c r="N50" s="14">
        <f t="shared" si="15"/>
        <v>5.6355101506939356E-2</v>
      </c>
      <c r="O50" s="3">
        <f t="shared" si="16"/>
        <v>5.0076641030856191E-2</v>
      </c>
      <c r="P50" s="9">
        <f t="shared" si="17"/>
        <v>5.6355101506939356E-2</v>
      </c>
      <c r="Q50" s="18">
        <f t="shared" si="18"/>
        <v>0.11205766797576298</v>
      </c>
      <c r="R50" s="5">
        <f t="shared" si="10"/>
        <v>1.2556920952166336E-2</v>
      </c>
      <c r="S50" s="5">
        <f t="shared" si="11"/>
        <v>0.31231462613332089</v>
      </c>
      <c r="T50" s="19">
        <f t="shared" si="19"/>
        <v>0.11205766797576298</v>
      </c>
      <c r="U50" s="14">
        <f t="shared" si="20"/>
        <v>4.1200000000000001E-2</v>
      </c>
      <c r="V50" s="3">
        <f t="shared" si="21"/>
        <v>3.6251800000000001E-2</v>
      </c>
      <c r="W50" s="9">
        <f t="shared" si="22"/>
        <v>4.1200000000000001E-2</v>
      </c>
      <c r="X50" s="18">
        <f t="shared" si="23"/>
        <v>9.9480651385080901E-2</v>
      </c>
      <c r="Y50" s="5">
        <f t="shared" si="12"/>
        <v>9.8963999999999979E-3</v>
      </c>
      <c r="Z50" s="5">
        <f t="shared" si="13"/>
        <v>0.28609134305691614</v>
      </c>
      <c r="AA50" s="19">
        <f t="shared" si="24"/>
        <v>9.9480651385080901E-2</v>
      </c>
    </row>
    <row r="51" spans="1:27" x14ac:dyDescent="0.2">
      <c r="L51" s="10">
        <v>0.52</v>
      </c>
      <c r="M51" s="11">
        <f t="shared" si="14"/>
        <v>0.48</v>
      </c>
      <c r="N51" s="14">
        <f t="shared" si="15"/>
        <v>5.5684046421657751E-2</v>
      </c>
      <c r="O51" s="3">
        <f t="shared" si="16"/>
        <v>4.9587408163699838E-2</v>
      </c>
      <c r="P51" s="9">
        <f t="shared" si="17"/>
        <v>5.5684046421657751E-2</v>
      </c>
      <c r="Q51" s="18">
        <f t="shared" si="18"/>
        <v>0.11042317019500857</v>
      </c>
      <c r="R51" s="5">
        <f t="shared" si="10"/>
        <v>1.2193276515915829E-2</v>
      </c>
      <c r="S51" s="5">
        <f t="shared" si="11"/>
        <v>0.30760818351992042</v>
      </c>
      <c r="T51" s="19">
        <f t="shared" si="19"/>
        <v>0.11042317019500857</v>
      </c>
      <c r="U51" s="14">
        <f t="shared" si="20"/>
        <v>4.0799999999999996E-2</v>
      </c>
      <c r="V51" s="3">
        <f t="shared" si="21"/>
        <v>3.6004799999999997E-2</v>
      </c>
      <c r="W51" s="9">
        <f t="shared" si="22"/>
        <v>4.0799999999999996E-2</v>
      </c>
      <c r="X51" s="18">
        <f t="shared" si="23"/>
        <v>9.7930587662895197E-2</v>
      </c>
      <c r="Y51" s="5">
        <f t="shared" si="12"/>
        <v>9.5904000000000007E-3</v>
      </c>
      <c r="Z51" s="5">
        <f t="shared" si="13"/>
        <v>0.28139163341092521</v>
      </c>
      <c r="AA51" s="19">
        <f t="shared" si="24"/>
        <v>9.7930587662895197E-2</v>
      </c>
    </row>
    <row r="52" spans="1:27" x14ac:dyDescent="0.2">
      <c r="L52" s="10">
        <v>0.51</v>
      </c>
      <c r="M52" s="11">
        <f t="shared" si="14"/>
        <v>0.49</v>
      </c>
      <c r="N52" s="14">
        <f t="shared" si="15"/>
        <v>5.5012991336376139E-2</v>
      </c>
      <c r="O52" s="3">
        <f t="shared" si="16"/>
        <v>4.9094064159459667E-2</v>
      </c>
      <c r="P52" s="9">
        <f t="shared" si="17"/>
        <v>5.5012991336376139E-2</v>
      </c>
      <c r="Q52" s="18">
        <f t="shared" si="18"/>
        <v>0.10880190418293674</v>
      </c>
      <c r="R52" s="5">
        <f t="shared" si="10"/>
        <v>1.1837854353832947E-2</v>
      </c>
      <c r="S52" s="5">
        <f t="shared" si="11"/>
        <v>0.30294527342548572</v>
      </c>
      <c r="T52" s="19">
        <f t="shared" si="19"/>
        <v>0.10880190418293674</v>
      </c>
      <c r="U52" s="14">
        <f t="shared" si="20"/>
        <v>4.0399999999999998E-2</v>
      </c>
      <c r="V52" s="3">
        <f t="shared" si="21"/>
        <v>3.57542E-2</v>
      </c>
      <c r="W52" s="9">
        <f t="shared" si="22"/>
        <v>4.0399999999999998E-2</v>
      </c>
      <c r="X52" s="18">
        <f t="shared" si="23"/>
        <v>9.6392945799990984E-2</v>
      </c>
      <c r="Y52" s="5">
        <f t="shared" si="12"/>
        <v>9.2915999999999988E-3</v>
      </c>
      <c r="Z52" s="5">
        <f t="shared" si="13"/>
        <v>0.27673279168197035</v>
      </c>
      <c r="AA52" s="19">
        <f t="shared" si="24"/>
        <v>9.6392945799990984E-2</v>
      </c>
    </row>
    <row r="53" spans="1:27" x14ac:dyDescent="0.2">
      <c r="L53" s="10">
        <v>0.5</v>
      </c>
      <c r="M53" s="11">
        <f t="shared" si="14"/>
        <v>0.5</v>
      </c>
      <c r="N53" s="14">
        <f t="shared" si="15"/>
        <v>5.4341936251094528E-2</v>
      </c>
      <c r="O53" s="3">
        <f t="shared" si="16"/>
        <v>4.8596609018135679E-2</v>
      </c>
      <c r="P53" s="9">
        <f t="shared" si="17"/>
        <v>5.4341936251094528E-2</v>
      </c>
      <c r="Q53" s="18">
        <f t="shared" si="18"/>
        <v>0.10719447031408708</v>
      </c>
      <c r="R53" s="5">
        <f t="shared" si="10"/>
        <v>1.1490654465917695E-2</v>
      </c>
      <c r="S53" s="5">
        <f t="shared" si="11"/>
        <v>0.29832787108225195</v>
      </c>
      <c r="T53" s="19">
        <f t="shared" si="19"/>
        <v>0.10719447031408708</v>
      </c>
      <c r="U53" s="14">
        <f t="shared" si="20"/>
        <v>0.04</v>
      </c>
      <c r="V53" s="3">
        <f t="shared" si="21"/>
        <v>3.5500000000000004E-2</v>
      </c>
      <c r="W53" s="9">
        <f t="shared" si="22"/>
        <v>0.04</v>
      </c>
      <c r="X53" s="18">
        <f t="shared" si="23"/>
        <v>9.4868329805051374E-2</v>
      </c>
      <c r="Y53" s="5">
        <f t="shared" si="12"/>
        <v>8.9999999999999993E-3</v>
      </c>
      <c r="Z53" s="5">
        <f t="shared" si="13"/>
        <v>0.27211680505861907</v>
      </c>
      <c r="AA53" s="19">
        <f t="shared" si="24"/>
        <v>9.4868329805051374E-2</v>
      </c>
    </row>
    <row r="54" spans="1:27" x14ac:dyDescent="0.2">
      <c r="L54" s="10">
        <v>0.49</v>
      </c>
      <c r="M54" s="11">
        <f t="shared" si="14"/>
        <v>0.51</v>
      </c>
      <c r="N54" s="14">
        <f t="shared" si="15"/>
        <v>5.3670881165812923E-2</v>
      </c>
      <c r="O54" s="3">
        <f t="shared" si="16"/>
        <v>4.8095042739727888E-2</v>
      </c>
      <c r="P54" s="9">
        <f t="shared" si="17"/>
        <v>5.3670881165812923E-2</v>
      </c>
      <c r="Q54" s="18">
        <f t="shared" si="18"/>
        <v>0.10560150023636061</v>
      </c>
      <c r="R54" s="5">
        <f t="shared" si="10"/>
        <v>1.115167685217007E-2</v>
      </c>
      <c r="S54" s="5">
        <f t="shared" si="11"/>
        <v>0.29375805461181348</v>
      </c>
      <c r="T54" s="19">
        <f t="shared" si="19"/>
        <v>0.10560150023636061</v>
      </c>
      <c r="U54" s="14">
        <f t="shared" si="20"/>
        <v>3.9599999999999996E-2</v>
      </c>
      <c r="V54" s="3">
        <f t="shared" si="21"/>
        <v>3.5242199999999994E-2</v>
      </c>
      <c r="W54" s="9">
        <f t="shared" si="22"/>
        <v>3.9599999999999996E-2</v>
      </c>
      <c r="X54" s="18">
        <f t="shared" si="23"/>
        <v>9.3357377855207563E-2</v>
      </c>
      <c r="Y54" s="5">
        <f t="shared" si="12"/>
        <v>8.7155999999999987E-3</v>
      </c>
      <c r="Z54" s="5">
        <f t="shared" si="13"/>
        <v>0.26754577314363293</v>
      </c>
      <c r="AA54" s="19">
        <f t="shared" si="24"/>
        <v>9.3357377855207563E-2</v>
      </c>
    </row>
    <row r="55" spans="1:27" x14ac:dyDescent="0.2">
      <c r="L55" s="10">
        <v>0.48</v>
      </c>
      <c r="M55" s="11">
        <f t="shared" si="14"/>
        <v>0.52</v>
      </c>
      <c r="N55" s="14">
        <f t="shared" si="15"/>
        <v>5.2999826080531311E-2</v>
      </c>
      <c r="O55" s="3">
        <f t="shared" si="16"/>
        <v>4.7589365324236271E-2</v>
      </c>
      <c r="P55" s="9">
        <f t="shared" si="17"/>
        <v>5.2999826080531311E-2</v>
      </c>
      <c r="Q55" s="18">
        <f t="shared" si="18"/>
        <v>0.10402365842725431</v>
      </c>
      <c r="R55" s="5">
        <f t="shared" si="10"/>
        <v>1.0820921512590075E-2</v>
      </c>
      <c r="S55" s="5">
        <f t="shared" si="11"/>
        <v>0.28923801014513534</v>
      </c>
      <c r="T55" s="19">
        <f t="shared" si="19"/>
        <v>0.10402365842725431</v>
      </c>
      <c r="U55" s="14">
        <f t="shared" si="20"/>
        <v>3.9199999999999999E-2</v>
      </c>
      <c r="V55" s="3">
        <f t="shared" si="21"/>
        <v>3.4980799999999999E-2</v>
      </c>
      <c r="W55" s="9">
        <f t="shared" si="22"/>
        <v>3.9199999999999999E-2</v>
      </c>
      <c r="X55" s="18">
        <f t="shared" si="23"/>
        <v>9.1860764203222256E-2</v>
      </c>
      <c r="Y55" s="5">
        <f t="shared" si="12"/>
        <v>8.4383999999999987E-3</v>
      </c>
      <c r="Z55" s="5">
        <f t="shared" si="13"/>
        <v>0.26302191422860122</v>
      </c>
      <c r="AA55" s="19">
        <f t="shared" si="24"/>
        <v>9.1860764203222256E-2</v>
      </c>
    </row>
    <row r="56" spans="1:27" x14ac:dyDescent="0.2">
      <c r="L56" s="10">
        <v>0.47</v>
      </c>
      <c r="M56" s="11">
        <f t="shared" si="14"/>
        <v>0.53</v>
      </c>
      <c r="N56" s="14">
        <f t="shared" si="15"/>
        <v>5.2328770995249706E-2</v>
      </c>
      <c r="O56" s="3">
        <f t="shared" si="16"/>
        <v>4.7079576771660851E-2</v>
      </c>
      <c r="P56" s="9">
        <f t="shared" si="17"/>
        <v>5.2328770995249706E-2</v>
      </c>
      <c r="Q56" s="18">
        <f t="shared" si="18"/>
        <v>0.10246164378526097</v>
      </c>
      <c r="R56" s="5">
        <f t="shared" si="10"/>
        <v>1.0498388447177709E-2</v>
      </c>
      <c r="S56" s="5">
        <f t="shared" si="11"/>
        <v>0.28477003705825893</v>
      </c>
      <c r="T56" s="19">
        <f t="shared" si="19"/>
        <v>0.10246164378526097</v>
      </c>
      <c r="U56" s="14">
        <f t="shared" si="20"/>
        <v>3.8799999999999994E-2</v>
      </c>
      <c r="V56" s="3">
        <f t="shared" si="21"/>
        <v>3.4715799999999991E-2</v>
      </c>
      <c r="W56" s="9">
        <f t="shared" si="22"/>
        <v>3.8799999999999994E-2</v>
      </c>
      <c r="X56" s="18">
        <f t="shared" si="23"/>
        <v>9.0379201147166591E-2</v>
      </c>
      <c r="Y56" s="5">
        <f t="shared" si="12"/>
        <v>8.1683999999999993E-3</v>
      </c>
      <c r="Z56" s="5">
        <f t="shared" si="13"/>
        <v>0.25854757177417809</v>
      </c>
      <c r="AA56" s="19">
        <f t="shared" si="24"/>
        <v>9.0379201147166591E-2</v>
      </c>
    </row>
    <row r="57" spans="1:27" x14ac:dyDescent="0.2">
      <c r="L57" s="10">
        <v>0.46</v>
      </c>
      <c r="M57" s="11">
        <f t="shared" si="14"/>
        <v>0.54</v>
      </c>
      <c r="N57" s="14">
        <f t="shared" si="15"/>
        <v>5.1657715909968101E-2</v>
      </c>
      <c r="O57" s="3">
        <f t="shared" si="16"/>
        <v>4.6565677082001614E-2</v>
      </c>
      <c r="P57" s="9">
        <f t="shared" si="17"/>
        <v>5.1657715909968101E-2</v>
      </c>
      <c r="Q57" s="18">
        <f t="shared" si="18"/>
        <v>0.10091619124765347</v>
      </c>
      <c r="R57" s="5">
        <f t="shared" si="10"/>
        <v>1.0184077655932971E-2</v>
      </c>
      <c r="S57" s="5">
        <f t="shared" si="11"/>
        <v>0.28035655329481185</v>
      </c>
      <c r="T57" s="19">
        <f t="shared" si="19"/>
        <v>0.10091619124765347</v>
      </c>
      <c r="U57" s="14">
        <f t="shared" si="20"/>
        <v>3.8400000000000004E-2</v>
      </c>
      <c r="V57" s="3">
        <f t="shared" si="21"/>
        <v>3.4447200000000004E-2</v>
      </c>
      <c r="W57" s="9">
        <f t="shared" si="22"/>
        <v>3.8400000000000004E-2</v>
      </c>
      <c r="X57" s="18">
        <f t="shared" si="23"/>
        <v>8.8913441053644973E-2</v>
      </c>
      <c r="Y57" s="5">
        <f t="shared" si="12"/>
        <v>7.9055999999999987E-3</v>
      </c>
      <c r="Z57" s="5">
        <f t="shared" si="13"/>
        <v>0.25412522106649199</v>
      </c>
      <c r="AA57" s="19">
        <f t="shared" si="24"/>
        <v>8.8913441053644973E-2</v>
      </c>
    </row>
    <row r="58" spans="1:27" x14ac:dyDescent="0.2">
      <c r="L58" s="10">
        <v>0.45</v>
      </c>
      <c r="M58" s="11">
        <f t="shared" si="14"/>
        <v>0.55000000000000004</v>
      </c>
      <c r="N58" s="14">
        <f t="shared" si="15"/>
        <v>5.0986660824686496E-2</v>
      </c>
      <c r="O58" s="3">
        <f t="shared" si="16"/>
        <v>4.6047666255258565E-2</v>
      </c>
      <c r="P58" s="9">
        <f t="shared" si="17"/>
        <v>5.0986660824686496E-2</v>
      </c>
      <c r="Q58" s="18">
        <f t="shared" si="18"/>
        <v>9.9388073423604797E-2</v>
      </c>
      <c r="R58" s="5">
        <f t="shared" si="10"/>
        <v>9.8779891388558576E-3</v>
      </c>
      <c r="S58" s="5">
        <f t="shared" si="11"/>
        <v>0.2760001007389733</v>
      </c>
      <c r="T58" s="19">
        <f t="shared" si="19"/>
        <v>9.9388073423604797E-2</v>
      </c>
      <c r="U58" s="14">
        <f t="shared" si="20"/>
        <v>3.7999999999999999E-2</v>
      </c>
      <c r="V58" s="3">
        <f t="shared" si="21"/>
        <v>3.4174999999999997E-2</v>
      </c>
      <c r="W58" s="9">
        <f t="shared" si="22"/>
        <v>3.7999999999999999E-2</v>
      </c>
      <c r="X58" s="18">
        <f t="shared" si="23"/>
        <v>8.7464278422679509E-2</v>
      </c>
      <c r="Y58" s="5">
        <f t="shared" si="12"/>
        <v>7.6500000000000005E-3</v>
      </c>
      <c r="Z58" s="5">
        <f t="shared" si="13"/>
        <v>0.24975747601061557</v>
      </c>
      <c r="AA58" s="19">
        <f t="shared" si="24"/>
        <v>8.7464278422679509E-2</v>
      </c>
    </row>
    <row r="59" spans="1:27" x14ac:dyDescent="0.2">
      <c r="L59" s="10">
        <v>0.44</v>
      </c>
      <c r="M59" s="11">
        <f t="shared" si="14"/>
        <v>0.56000000000000005</v>
      </c>
      <c r="N59" s="14">
        <f t="shared" si="15"/>
        <v>5.0315605739404884E-2</v>
      </c>
      <c r="O59" s="3">
        <f t="shared" si="16"/>
        <v>4.5525544291431699E-2</v>
      </c>
      <c r="P59" s="9">
        <f t="shared" si="17"/>
        <v>5.0315605739404884E-2</v>
      </c>
      <c r="Q59" s="18">
        <f t="shared" si="18"/>
        <v>9.7878102228978553E-2</v>
      </c>
      <c r="R59" s="5">
        <f t="shared" si="10"/>
        <v>9.5801228959463761E-3</v>
      </c>
      <c r="S59" s="5">
        <f t="shared" si="11"/>
        <v>0.27170335059393458</v>
      </c>
      <c r="T59" s="19">
        <f t="shared" si="19"/>
        <v>9.7878102228978553E-2</v>
      </c>
      <c r="U59" s="14">
        <f t="shared" si="20"/>
        <v>3.7600000000000001E-2</v>
      </c>
      <c r="V59" s="3">
        <f t="shared" si="21"/>
        <v>3.3899200000000004E-2</v>
      </c>
      <c r="W59" s="9">
        <f t="shared" si="22"/>
        <v>3.7600000000000001E-2</v>
      </c>
      <c r="X59" s="18">
        <f t="shared" si="23"/>
        <v>8.6032551978887623E-2</v>
      </c>
      <c r="Y59" s="5">
        <f t="shared" si="12"/>
        <v>7.4016000000000004E-3</v>
      </c>
      <c r="Z59" s="5">
        <f t="shared" si="13"/>
        <v>0.24544709601054029</v>
      </c>
      <c r="AA59" s="19">
        <f t="shared" si="24"/>
        <v>8.6032551978887623E-2</v>
      </c>
    </row>
    <row r="60" spans="1:27" x14ac:dyDescent="0.2">
      <c r="L60" s="10">
        <v>0.42999999999999899</v>
      </c>
      <c r="M60" s="11">
        <f t="shared" si="14"/>
        <v>0.57000000000000095</v>
      </c>
      <c r="N60" s="14">
        <f t="shared" si="15"/>
        <v>4.964455065412321E-2</v>
      </c>
      <c r="O60" s="3">
        <f t="shared" si="16"/>
        <v>4.499931119052096E-2</v>
      </c>
      <c r="P60" s="9">
        <f t="shared" si="17"/>
        <v>4.964455065412321E-2</v>
      </c>
      <c r="Q60" s="18">
        <f t="shared" si="18"/>
        <v>9.6387130506123547E-2</v>
      </c>
      <c r="R60" s="5">
        <f t="shared" si="10"/>
        <v>9.2904789272044933E-3</v>
      </c>
      <c r="S60" s="5">
        <f t="shared" si="11"/>
        <v>0.26746910871102325</v>
      </c>
      <c r="T60" s="19">
        <f t="shared" si="19"/>
        <v>9.6387130506123547E-2</v>
      </c>
      <c r="U60" s="14">
        <f t="shared" si="20"/>
        <v>3.7199999999999955E-2</v>
      </c>
      <c r="V60" s="3">
        <f t="shared" si="21"/>
        <v>3.3619799999999964E-2</v>
      </c>
      <c r="W60" s="9">
        <f t="shared" si="22"/>
        <v>3.7199999999999955E-2</v>
      </c>
      <c r="X60" s="18">
        <f t="shared" si="23"/>
        <v>8.46191467695106E-2</v>
      </c>
      <c r="Y60" s="5">
        <f t="shared" si="12"/>
        <v>7.1603999999999765E-3</v>
      </c>
      <c r="Z60" s="5">
        <f t="shared" si="13"/>
        <v>0.24119699287168994</v>
      </c>
      <c r="AA60" s="19">
        <f t="shared" si="24"/>
        <v>8.46191467695106E-2</v>
      </c>
    </row>
    <row r="61" spans="1:27" x14ac:dyDescent="0.2">
      <c r="L61" s="10">
        <v>0.41999999999999899</v>
      </c>
      <c r="M61" s="11">
        <f t="shared" si="14"/>
        <v>0.58000000000000096</v>
      </c>
      <c r="N61" s="14">
        <f t="shared" si="15"/>
        <v>4.8973495568841605E-2</v>
      </c>
      <c r="O61" s="3">
        <f t="shared" si="16"/>
        <v>4.4468966952526473E-2</v>
      </c>
      <c r="P61" s="9">
        <f t="shared" si="17"/>
        <v>4.8973495568841605E-2</v>
      </c>
      <c r="Q61" s="18">
        <f t="shared" si="18"/>
        <v>9.4916053608598075E-2</v>
      </c>
      <c r="R61" s="5">
        <f t="shared" si="10"/>
        <v>9.0090572326302631E-3</v>
      </c>
      <c r="S61" s="5">
        <f t="shared" si="11"/>
        <v>0.26330032080344606</v>
      </c>
      <c r="T61" s="19">
        <f t="shared" si="19"/>
        <v>9.4916053608598075E-2</v>
      </c>
      <c r="U61" s="14">
        <f t="shared" si="20"/>
        <v>3.6799999999999958E-2</v>
      </c>
      <c r="V61" s="3">
        <f t="shared" si="21"/>
        <v>3.3336799999999972E-2</v>
      </c>
      <c r="W61" s="9">
        <f t="shared" si="22"/>
        <v>3.6799999999999958E-2</v>
      </c>
      <c r="X61" s="18">
        <f t="shared" si="23"/>
        <v>8.3224996245118421E-2</v>
      </c>
      <c r="Y61" s="5">
        <f t="shared" si="12"/>
        <v>6.9263999999999749E-3</v>
      </c>
      <c r="Z61" s="5">
        <f t="shared" si="13"/>
        <v>0.23701023764643969</v>
      </c>
      <c r="AA61" s="19">
        <f t="shared" si="24"/>
        <v>8.3224996245118421E-2</v>
      </c>
    </row>
    <row r="62" spans="1:27" x14ac:dyDescent="0.2">
      <c r="L62" s="10">
        <v>0.40999999999999898</v>
      </c>
      <c r="M62" s="11">
        <f t="shared" si="14"/>
        <v>0.59000000000000097</v>
      </c>
      <c r="N62" s="14">
        <f t="shared" si="15"/>
        <v>4.8302440483559993E-2</v>
      </c>
      <c r="O62" s="3">
        <f t="shared" si="16"/>
        <v>4.3934511577448161E-2</v>
      </c>
      <c r="P62" s="9">
        <f t="shared" si="17"/>
        <v>4.8302440483559993E-2</v>
      </c>
      <c r="Q62" s="18">
        <f t="shared" si="18"/>
        <v>9.3465810926903467E-2</v>
      </c>
      <c r="R62" s="5">
        <f t="shared" si="10"/>
        <v>8.7358578122236682E-3</v>
      </c>
      <c r="S62" s="5">
        <f t="shared" si="11"/>
        <v>0.25920007746595242</v>
      </c>
      <c r="T62" s="19">
        <f t="shared" si="19"/>
        <v>9.3465810926903467E-2</v>
      </c>
      <c r="U62" s="14">
        <f t="shared" si="20"/>
        <v>3.639999999999996E-2</v>
      </c>
      <c r="V62" s="3">
        <f t="shared" si="21"/>
        <v>3.3050199999999974E-2</v>
      </c>
      <c r="W62" s="9">
        <f t="shared" si="22"/>
        <v>3.639999999999996E-2</v>
      </c>
      <c r="X62" s="18">
        <f t="shared" si="23"/>
        <v>8.1851084293367654E-2</v>
      </c>
      <c r="Y62" s="5">
        <f t="shared" si="12"/>
        <v>6.6995999999999774E-3</v>
      </c>
      <c r="Z62" s="5">
        <f t="shared" si="13"/>
        <v>0.23289006732517961</v>
      </c>
      <c r="AA62" s="19">
        <f t="shared" si="24"/>
        <v>8.1851084293367654E-2</v>
      </c>
    </row>
    <row r="63" spans="1:27" x14ac:dyDescent="0.2">
      <c r="L63" s="10">
        <v>0.39999999999999902</v>
      </c>
      <c r="M63" s="11">
        <f t="shared" si="14"/>
        <v>0.60000000000000098</v>
      </c>
      <c r="N63" s="14">
        <f t="shared" si="15"/>
        <v>4.7631385398278395E-2</v>
      </c>
      <c r="O63" s="3">
        <f t="shared" si="16"/>
        <v>4.3395945065286046E-2</v>
      </c>
      <c r="P63" s="9">
        <f t="shared" si="17"/>
        <v>4.7631385398278395E-2</v>
      </c>
      <c r="Q63" s="18">
        <f t="shared" si="18"/>
        <v>9.2037387327024336E-2</v>
      </c>
      <c r="R63" s="5">
        <f t="shared" si="10"/>
        <v>8.4708806659846998E-3</v>
      </c>
      <c r="S63" s="5">
        <f t="shared" si="11"/>
        <v>0.25517161890763168</v>
      </c>
      <c r="T63" s="19">
        <f t="shared" si="19"/>
        <v>9.2037387327024336E-2</v>
      </c>
      <c r="U63" s="14">
        <f t="shared" si="20"/>
        <v>3.5999999999999963E-2</v>
      </c>
      <c r="V63" s="3">
        <f t="shared" si="21"/>
        <v>3.275999999999997E-2</v>
      </c>
      <c r="W63" s="9">
        <f t="shared" si="22"/>
        <v>3.5999999999999963E-2</v>
      </c>
      <c r="X63" s="18">
        <f t="shared" si="23"/>
        <v>8.04984471899923E-2</v>
      </c>
      <c r="Y63" s="5">
        <f t="shared" si="12"/>
        <v>6.4799999999999797E-3</v>
      </c>
      <c r="Z63" s="5">
        <f t="shared" si="13"/>
        <v>0.2288398912550747</v>
      </c>
      <c r="AA63" s="19">
        <f t="shared" si="24"/>
        <v>8.04984471899923E-2</v>
      </c>
    </row>
    <row r="64" spans="1:27" x14ac:dyDescent="0.2">
      <c r="L64" s="10">
        <v>0.38999999999999901</v>
      </c>
      <c r="M64" s="11">
        <f t="shared" si="14"/>
        <v>0.61000000000000099</v>
      </c>
      <c r="N64" s="14">
        <f t="shared" si="15"/>
        <v>4.6960330312996783E-2</v>
      </c>
      <c r="O64" s="3">
        <f t="shared" si="16"/>
        <v>4.2853267416040106E-2</v>
      </c>
      <c r="P64" s="9">
        <f t="shared" si="17"/>
        <v>4.6960330312996783E-2</v>
      </c>
      <c r="Q64" s="18">
        <f t="shared" si="18"/>
        <v>9.0631814468835142E-2</v>
      </c>
      <c r="R64" s="5">
        <f t="shared" si="10"/>
        <v>8.2141257939133544E-3</v>
      </c>
      <c r="S64" s="5">
        <f t="shared" si="11"/>
        <v>0.25121833928947085</v>
      </c>
      <c r="T64" s="19">
        <f t="shared" si="19"/>
        <v>9.0631814468835142E-2</v>
      </c>
      <c r="U64" s="14">
        <f t="shared" si="20"/>
        <v>3.5599999999999965E-2</v>
      </c>
      <c r="V64" s="3">
        <f t="shared" si="21"/>
        <v>3.2466199999999973E-2</v>
      </c>
      <c r="W64" s="9">
        <f t="shared" si="22"/>
        <v>3.5599999999999965E-2</v>
      </c>
      <c r="X64" s="18">
        <f t="shared" si="23"/>
        <v>7.9168175424219417E-2</v>
      </c>
      <c r="Y64" s="5">
        <f t="shared" si="12"/>
        <v>6.2675999999999791E-3</v>
      </c>
      <c r="Z64" s="5">
        <f t="shared" si="13"/>
        <v>0.22486329714568193</v>
      </c>
      <c r="AA64" s="19">
        <f t="shared" si="24"/>
        <v>7.9168175424219417E-2</v>
      </c>
    </row>
    <row r="65" spans="12:27" x14ac:dyDescent="0.2">
      <c r="L65" s="10">
        <v>0.37999999999999901</v>
      </c>
      <c r="M65" s="11">
        <f t="shared" si="14"/>
        <v>0.62000000000000099</v>
      </c>
      <c r="N65" s="14">
        <f t="shared" si="15"/>
        <v>4.6289275227715171E-2</v>
      </c>
      <c r="O65" s="3">
        <f t="shared" si="16"/>
        <v>4.2306478629710348E-2</v>
      </c>
      <c r="P65" s="9">
        <f t="shared" si="17"/>
        <v>4.6289275227715171E-2</v>
      </c>
      <c r="Q65" s="18">
        <f t="shared" si="18"/>
        <v>8.9250171966274897E-2</v>
      </c>
      <c r="R65" s="5">
        <f t="shared" si="10"/>
        <v>7.9655931960096408E-3</v>
      </c>
      <c r="S65" s="5">
        <f t="shared" si="11"/>
        <v>0.24734379054132924</v>
      </c>
      <c r="T65" s="19">
        <f t="shared" si="19"/>
        <v>8.9250171966274897E-2</v>
      </c>
      <c r="U65" s="14">
        <f t="shared" si="20"/>
        <v>3.519999999999996E-2</v>
      </c>
      <c r="V65" s="3">
        <f t="shared" si="21"/>
        <v>3.216879999999997E-2</v>
      </c>
      <c r="W65" s="9">
        <f t="shared" si="22"/>
        <v>3.519999999999996E-2</v>
      </c>
      <c r="X65" s="18">
        <f t="shared" si="23"/>
        <v>7.7861415348039878E-2</v>
      </c>
      <c r="Y65" s="5">
        <f t="shared" si="12"/>
        <v>6.06239999999998E-3</v>
      </c>
      <c r="Z65" s="5">
        <f t="shared" si="13"/>
        <v>0.22096405649505124</v>
      </c>
      <c r="AA65" s="19">
        <f t="shared" si="24"/>
        <v>7.7861415348039878E-2</v>
      </c>
    </row>
    <row r="66" spans="12:27" x14ac:dyDescent="0.2">
      <c r="L66" s="10">
        <v>0.369999999999999</v>
      </c>
      <c r="M66" s="11">
        <f t="shared" si="14"/>
        <v>0.630000000000001</v>
      </c>
      <c r="N66" s="14">
        <f t="shared" si="15"/>
        <v>4.5618220142433566E-2</v>
      </c>
      <c r="O66" s="3">
        <f t="shared" si="16"/>
        <v>4.1755578706296786E-2</v>
      </c>
      <c r="P66" s="9">
        <f t="shared" si="17"/>
        <v>4.5618220142433566E-2</v>
      </c>
      <c r="Q66" s="18">
        <f t="shared" si="18"/>
        <v>8.7893588345644175E-2</v>
      </c>
      <c r="R66" s="5">
        <f t="shared" si="10"/>
        <v>7.7252828722735572E-3</v>
      </c>
      <c r="S66" s="5">
        <f t="shared" si="11"/>
        <v>0.24355168551473577</v>
      </c>
      <c r="T66" s="19">
        <f t="shared" si="19"/>
        <v>8.7893588345644175E-2</v>
      </c>
      <c r="U66" s="14">
        <f t="shared" si="20"/>
        <v>3.4799999999999956E-2</v>
      </c>
      <c r="V66" s="3">
        <f t="shared" si="21"/>
        <v>3.1867799999999967E-2</v>
      </c>
      <c r="W66" s="9">
        <f t="shared" si="22"/>
        <v>3.4799999999999956E-2</v>
      </c>
      <c r="X66" s="18">
        <f t="shared" si="23"/>
        <v>7.6579370590257392E-2</v>
      </c>
      <c r="Y66" s="5">
        <f t="shared" si="12"/>
        <v>5.8643999999999788E-3</v>
      </c>
      <c r="Z66" s="5">
        <f t="shared" si="13"/>
        <v>0.21714612924194687</v>
      </c>
      <c r="AA66" s="19">
        <f t="shared" si="24"/>
        <v>7.6579370590257392E-2</v>
      </c>
    </row>
    <row r="67" spans="12:27" x14ac:dyDescent="0.2">
      <c r="L67" s="10">
        <v>0.35999999999999899</v>
      </c>
      <c r="M67" s="11">
        <f t="shared" si="14"/>
        <v>0.64000000000000101</v>
      </c>
      <c r="N67" s="14">
        <f t="shared" ref="N67:N98" si="25">L67*$C$3+M67*$C$4</f>
        <v>4.4947165057151961E-2</v>
      </c>
      <c r="O67" s="3">
        <f t="shared" ref="O67:O98" si="26">N67-Q67^2/2</f>
        <v>4.1200567645799407E-2</v>
      </c>
      <c r="P67" s="9">
        <f t="shared" ref="P67:P98" si="27">IF($E$5="Geometric",O67,N67)</f>
        <v>4.4947165057151961E-2</v>
      </c>
      <c r="Q67" s="18">
        <f t="shared" ref="Q67:Q103" si="28">(L67^2*$D$3^2+M67^2*$D$4^2+2*L67*M67*$C$5*$D$3*$D$4)^0.5</f>
        <v>8.6563241752519296E-2</v>
      </c>
      <c r="R67" s="5">
        <f t="shared" si="10"/>
        <v>7.4931948227051001E-3</v>
      </c>
      <c r="S67" s="5">
        <f t="shared" si="11"/>
        <v>0.23984590030863651</v>
      </c>
      <c r="T67" s="19">
        <f t="shared" ref="T67:T98" si="29">IF($F$7="Standard Deviation",Q67,IF($F$7="Variance",R67,IF($F$7="Expected Periodic Losses",S67,"error")))</f>
        <v>8.6563241752519296E-2</v>
      </c>
      <c r="U67" s="14">
        <f t="shared" ref="U67:U103" si="30">L67*$G$3+M67*$G$4</f>
        <v>3.4399999999999958E-2</v>
      </c>
      <c r="V67" s="3">
        <f t="shared" ref="V67:V98" si="31">U67-X67^2/2</f>
        <v>3.1563199999999972E-2</v>
      </c>
      <c r="W67" s="9">
        <f t="shared" ref="W67:W98" si="32">IF($I$5="Geometric",V67,U67)</f>
        <v>3.4399999999999958E-2</v>
      </c>
      <c r="X67" s="18">
        <f t="shared" ref="X67:X103" si="33">(L67^2*$H$3^2+M67^2*$H$4^2+2*L67*M67*$G$5*$H$3*$H$4)^0.5</f>
        <v>7.5323303167080899E-2</v>
      </c>
      <c r="Y67" s="5">
        <f t="shared" si="12"/>
        <v>5.6735999999999792E-3</v>
      </c>
      <c r="Z67" s="5">
        <f t="shared" si="13"/>
        <v>0.2134136674196962</v>
      </c>
      <c r="AA67" s="19">
        <f t="shared" ref="AA67:AA98" si="34">IF($F$7="Standard Deviation",X67,IF($F$7="Variance",Y67,IF($F$7="Expected Periodic Losses",Z67,"error")))</f>
        <v>7.5323303167080899E-2</v>
      </c>
    </row>
    <row r="68" spans="12:27" x14ac:dyDescent="0.2">
      <c r="L68" s="10">
        <v>0.34999999999999898</v>
      </c>
      <c r="M68" s="11">
        <f t="shared" si="14"/>
        <v>0.65000000000000102</v>
      </c>
      <c r="N68" s="14">
        <f t="shared" si="25"/>
        <v>4.4276109971870349E-2</v>
      </c>
      <c r="O68" s="3">
        <f t="shared" si="26"/>
        <v>4.0641445448218218E-2</v>
      </c>
      <c r="P68" s="9">
        <f t="shared" si="27"/>
        <v>4.4276109971870349E-2</v>
      </c>
      <c r="Q68" s="18">
        <f t="shared" si="28"/>
        <v>8.5260360351714845E-2</v>
      </c>
      <c r="R68" s="5">
        <f t="shared" ref="R68:R103" si="35">Q68^2</f>
        <v>7.2693290473042687E-3</v>
      </c>
      <c r="S68" s="5">
        <f t="shared" ref="S68:S103" si="36">-(N68-1.645*Q68*2)</f>
        <v>0.23623047558527152</v>
      </c>
      <c r="T68" s="19">
        <f t="shared" si="29"/>
        <v>8.5260360351714845E-2</v>
      </c>
      <c r="U68" s="14">
        <f t="shared" si="30"/>
        <v>3.3999999999999961E-2</v>
      </c>
      <c r="V68" s="3">
        <f t="shared" si="31"/>
        <v>3.125499999999997E-2</v>
      </c>
      <c r="W68" s="9">
        <f t="shared" si="32"/>
        <v>3.3999999999999961E-2</v>
      </c>
      <c r="X68" s="18">
        <f t="shared" si="33"/>
        <v>7.4094534211370688E-2</v>
      </c>
      <c r="Y68" s="5">
        <f t="shared" ref="Y68:Y103" si="37">X68^2</f>
        <v>5.489999999999981E-3</v>
      </c>
      <c r="Z68" s="5">
        <f t="shared" ref="Z68:Z103" si="38">-(U68-1.645*X68*2)</f>
        <v>0.20977101755540961</v>
      </c>
      <c r="AA68" s="19">
        <f t="shared" si="34"/>
        <v>7.4094534211370688E-2</v>
      </c>
    </row>
    <row r="69" spans="12:27" x14ac:dyDescent="0.2">
      <c r="L69" s="10">
        <v>0.33999999999999903</v>
      </c>
      <c r="M69" s="11">
        <f t="shared" ref="M69:M103" si="39">1-L69</f>
        <v>0.66000000000000103</v>
      </c>
      <c r="N69" s="14">
        <f t="shared" si="25"/>
        <v>4.3605054886588751E-2</v>
      </c>
      <c r="O69" s="3">
        <f t="shared" si="26"/>
        <v>4.0078212113553217E-2</v>
      </c>
      <c r="P69" s="9">
        <f t="shared" si="27"/>
        <v>4.3605054886588751E-2</v>
      </c>
      <c r="Q69" s="18">
        <f t="shared" si="28"/>
        <v>8.3986222358617066E-2</v>
      </c>
      <c r="R69" s="5">
        <f t="shared" si="35"/>
        <v>7.0536855460710691E-3</v>
      </c>
      <c r="S69" s="5">
        <f t="shared" si="36"/>
        <v>0.23270961667326137</v>
      </c>
      <c r="T69" s="19">
        <f t="shared" si="29"/>
        <v>8.3986222358617066E-2</v>
      </c>
      <c r="U69" s="14">
        <f t="shared" si="30"/>
        <v>3.3599999999999963E-2</v>
      </c>
      <c r="V69" s="3">
        <f t="shared" si="31"/>
        <v>3.0943199999999973E-2</v>
      </c>
      <c r="W69" s="9">
        <f t="shared" si="32"/>
        <v>3.3599999999999963E-2</v>
      </c>
      <c r="X69" s="18">
        <f t="shared" si="33"/>
        <v>7.2894444232739594E-2</v>
      </c>
      <c r="Y69" s="5">
        <f t="shared" si="37"/>
        <v>5.3135999999999826E-3</v>
      </c>
      <c r="Z69" s="5">
        <f t="shared" si="38"/>
        <v>0.2062227215257133</v>
      </c>
      <c r="AA69" s="19">
        <f t="shared" si="34"/>
        <v>7.2894444232739594E-2</v>
      </c>
    </row>
    <row r="70" spans="12:27" x14ac:dyDescent="0.2">
      <c r="L70" s="10">
        <v>0.32999999999999902</v>
      </c>
      <c r="M70" s="11">
        <f t="shared" si="39"/>
        <v>0.67000000000000104</v>
      </c>
      <c r="N70" s="14">
        <f t="shared" si="25"/>
        <v>4.2933999801307139E-2</v>
      </c>
      <c r="O70" s="3">
        <f t="shared" si="26"/>
        <v>3.9510867641804392E-2</v>
      </c>
      <c r="P70" s="9">
        <f t="shared" si="27"/>
        <v>4.2933999801307139E-2</v>
      </c>
      <c r="Q70" s="18">
        <f t="shared" si="28"/>
        <v>8.2742155634268413E-2</v>
      </c>
      <c r="R70" s="5">
        <f t="shared" si="35"/>
        <v>6.846264319005496E-3</v>
      </c>
      <c r="S70" s="5">
        <f t="shared" si="36"/>
        <v>0.22928769223543594</v>
      </c>
      <c r="T70" s="19">
        <f t="shared" si="29"/>
        <v>8.2742155634268413E-2</v>
      </c>
      <c r="U70" s="14">
        <f t="shared" si="30"/>
        <v>3.3199999999999959E-2</v>
      </c>
      <c r="V70" s="3">
        <f t="shared" si="31"/>
        <v>3.0627799999999965E-2</v>
      </c>
      <c r="W70" s="9">
        <f t="shared" si="32"/>
        <v>3.3199999999999959E-2</v>
      </c>
      <c r="X70" s="18">
        <f t="shared" si="33"/>
        <v>7.17244728108892E-2</v>
      </c>
      <c r="Y70" s="5">
        <f t="shared" si="37"/>
        <v>5.1443999999999839E-3</v>
      </c>
      <c r="Z70" s="5">
        <f t="shared" si="38"/>
        <v>0.20277351554782552</v>
      </c>
      <c r="AA70" s="19">
        <f t="shared" si="34"/>
        <v>7.17244728108892E-2</v>
      </c>
    </row>
    <row r="71" spans="12:27" x14ac:dyDescent="0.2">
      <c r="L71" s="10">
        <v>0.31999999999999901</v>
      </c>
      <c r="M71" s="11">
        <f t="shared" si="39"/>
        <v>0.68000000000000105</v>
      </c>
      <c r="N71" s="14">
        <f t="shared" si="25"/>
        <v>4.2262944716025527E-2</v>
      </c>
      <c r="O71" s="3">
        <f t="shared" si="26"/>
        <v>3.893941203297175E-2</v>
      </c>
      <c r="P71" s="9">
        <f t="shared" si="27"/>
        <v>4.2262944716025527E-2</v>
      </c>
      <c r="Q71" s="18">
        <f t="shared" si="28"/>
        <v>8.1529536771084085E-2</v>
      </c>
      <c r="R71" s="5">
        <f t="shared" si="35"/>
        <v>6.647065366107552E-3</v>
      </c>
      <c r="S71" s="5">
        <f t="shared" si="36"/>
        <v>0.22596923126084112</v>
      </c>
      <c r="T71" s="19">
        <f t="shared" si="29"/>
        <v>8.1529536771084085E-2</v>
      </c>
      <c r="U71" s="14">
        <f t="shared" si="30"/>
        <v>3.2799999999999961E-2</v>
      </c>
      <c r="V71" s="3">
        <f t="shared" si="31"/>
        <v>3.0308799999999969E-2</v>
      </c>
      <c r="W71" s="9">
        <f t="shared" si="32"/>
        <v>3.2799999999999961E-2</v>
      </c>
      <c r="X71" s="18">
        <f t="shared" si="33"/>
        <v>7.0586117615293056E-2</v>
      </c>
      <c r="Y71" s="5">
        <f t="shared" si="37"/>
        <v>4.9823999999999849E-3</v>
      </c>
      <c r="Z71" s="5">
        <f t="shared" si="38"/>
        <v>0.1994283269543142</v>
      </c>
      <c r="AA71" s="19">
        <f t="shared" si="34"/>
        <v>7.0586117615293056E-2</v>
      </c>
    </row>
    <row r="72" spans="12:27" x14ac:dyDescent="0.2">
      <c r="L72" s="10">
        <v>0.309999999999999</v>
      </c>
      <c r="M72" s="11">
        <f t="shared" si="39"/>
        <v>0.69000000000000106</v>
      </c>
      <c r="N72" s="14">
        <f t="shared" si="25"/>
        <v>4.1591889630743922E-2</v>
      </c>
      <c r="O72" s="3">
        <f t="shared" si="26"/>
        <v>3.8363845287055304E-2</v>
      </c>
      <c r="P72" s="9">
        <f t="shared" si="27"/>
        <v>4.1591889630743922E-2</v>
      </c>
      <c r="Q72" s="18">
        <f t="shared" si="28"/>
        <v>8.0349789591368778E-2</v>
      </c>
      <c r="R72" s="5">
        <f t="shared" si="35"/>
        <v>6.4560886873772346E-3</v>
      </c>
      <c r="S72" s="5">
        <f t="shared" si="36"/>
        <v>0.22275891812485935</v>
      </c>
      <c r="T72" s="19">
        <f t="shared" si="29"/>
        <v>8.0349789591368778E-2</v>
      </c>
      <c r="U72" s="14">
        <f t="shared" si="30"/>
        <v>3.2399999999999957E-2</v>
      </c>
      <c r="V72" s="3">
        <f t="shared" si="31"/>
        <v>2.9986199999999963E-2</v>
      </c>
      <c r="W72" s="9">
        <f t="shared" si="32"/>
        <v>3.2399999999999957E-2</v>
      </c>
      <c r="X72" s="18">
        <f t="shared" si="33"/>
        <v>6.948093263622751E-2</v>
      </c>
      <c r="Y72" s="5">
        <f t="shared" si="37"/>
        <v>4.8275999999999849E-3</v>
      </c>
      <c r="Z72" s="5">
        <f t="shared" si="38"/>
        <v>0.19619226837318857</v>
      </c>
      <c r="AA72" s="19">
        <f t="shared" si="34"/>
        <v>6.948093263622751E-2</v>
      </c>
    </row>
    <row r="73" spans="12:27" x14ac:dyDescent="0.2">
      <c r="L73" s="10">
        <v>0.29999999999999899</v>
      </c>
      <c r="M73" s="11">
        <f t="shared" si="39"/>
        <v>0.70000000000000107</v>
      </c>
      <c r="N73" s="14">
        <f t="shared" si="25"/>
        <v>4.0920834545462317E-2</v>
      </c>
      <c r="O73" s="3">
        <f t="shared" si="26"/>
        <v>3.7784167404055047E-2</v>
      </c>
      <c r="P73" s="9">
        <f t="shared" si="27"/>
        <v>4.0920834545462317E-2</v>
      </c>
      <c r="Q73" s="18">
        <f t="shared" si="28"/>
        <v>7.9204382977298329E-2</v>
      </c>
      <c r="R73" s="5">
        <f t="shared" si="35"/>
        <v>6.2733342828145454E-3</v>
      </c>
      <c r="S73" s="5">
        <f t="shared" si="36"/>
        <v>0.21966158544984921</v>
      </c>
      <c r="T73" s="19">
        <f t="shared" si="29"/>
        <v>7.9204382977298329E-2</v>
      </c>
      <c r="U73" s="14">
        <f t="shared" si="30"/>
        <v>3.1999999999999959E-2</v>
      </c>
      <c r="V73" s="3">
        <f t="shared" si="31"/>
        <v>2.9659999999999968E-2</v>
      </c>
      <c r="W73" s="9">
        <f t="shared" si="32"/>
        <v>3.1999999999999959E-2</v>
      </c>
      <c r="X73" s="18">
        <f t="shared" si="33"/>
        <v>6.8410525505948172E-2</v>
      </c>
      <c r="Y73" s="5">
        <f t="shared" si="37"/>
        <v>4.6799999999999854E-3</v>
      </c>
      <c r="Z73" s="5">
        <f t="shared" si="38"/>
        <v>0.19307062891456955</v>
      </c>
      <c r="AA73" s="19">
        <f t="shared" si="34"/>
        <v>6.8410525505948172E-2</v>
      </c>
    </row>
    <row r="74" spans="12:27" x14ac:dyDescent="0.2">
      <c r="L74" s="10">
        <v>0.28999999999999898</v>
      </c>
      <c r="M74" s="11">
        <f t="shared" si="39"/>
        <v>0.71000000000000107</v>
      </c>
      <c r="N74" s="14">
        <f t="shared" si="25"/>
        <v>4.0249779460180705E-2</v>
      </c>
      <c r="O74" s="3">
        <f t="shared" si="26"/>
        <v>3.7200378383970965E-2</v>
      </c>
      <c r="P74" s="9">
        <f t="shared" si="27"/>
        <v>4.0249779460180705E-2</v>
      </c>
      <c r="Q74" s="18">
        <f t="shared" si="28"/>
        <v>7.8094827949227744E-2</v>
      </c>
      <c r="R74" s="5">
        <f t="shared" si="35"/>
        <v>6.0988021524194828E-3</v>
      </c>
      <c r="S74" s="5">
        <f t="shared" si="36"/>
        <v>0.21668220449277859</v>
      </c>
      <c r="T74" s="19">
        <f t="shared" si="29"/>
        <v>7.8094827949227744E-2</v>
      </c>
      <c r="U74" s="14">
        <f t="shared" si="30"/>
        <v>3.1599999999999961E-2</v>
      </c>
      <c r="V74" s="3">
        <f t="shared" si="31"/>
        <v>2.9330199999999969E-2</v>
      </c>
      <c r="W74" s="9">
        <f t="shared" si="32"/>
        <v>3.1599999999999961E-2</v>
      </c>
      <c r="X74" s="18">
        <f t="shared" si="33"/>
        <v>6.7376553785422913E-2</v>
      </c>
      <c r="Y74" s="5">
        <f t="shared" si="37"/>
        <v>4.5395999999999865E-3</v>
      </c>
      <c r="Z74" s="5">
        <f t="shared" si="38"/>
        <v>0.19006886195404143</v>
      </c>
      <c r="AA74" s="19">
        <f t="shared" si="34"/>
        <v>6.7376553785422913E-2</v>
      </c>
    </row>
    <row r="75" spans="12:27" x14ac:dyDescent="0.2">
      <c r="L75" s="10">
        <v>0.27999999999999903</v>
      </c>
      <c r="M75" s="11">
        <f t="shared" si="39"/>
        <v>0.72000000000000097</v>
      </c>
      <c r="N75" s="14">
        <f t="shared" si="25"/>
        <v>3.9578724374899107E-2</v>
      </c>
      <c r="O75" s="3">
        <f t="shared" si="26"/>
        <v>3.661247822680308E-2</v>
      </c>
      <c r="P75" s="9">
        <f t="shared" si="27"/>
        <v>3.9578724374899107E-2</v>
      </c>
      <c r="Q75" s="18">
        <f t="shared" si="28"/>
        <v>7.7022673909648523E-2</v>
      </c>
      <c r="R75" s="5">
        <f t="shared" si="35"/>
        <v>5.9324922961920511E-3</v>
      </c>
      <c r="S75" s="5">
        <f t="shared" si="36"/>
        <v>0.21382587278784454</v>
      </c>
      <c r="T75" s="19">
        <f t="shared" si="29"/>
        <v>7.7022673909648523E-2</v>
      </c>
      <c r="U75" s="14">
        <f t="shared" si="30"/>
        <v>3.119999999999996E-2</v>
      </c>
      <c r="V75" s="3">
        <f t="shared" si="31"/>
        <v>2.8996799999999965E-2</v>
      </c>
      <c r="W75" s="9">
        <f t="shared" si="32"/>
        <v>3.119999999999996E-2</v>
      </c>
      <c r="X75" s="18">
        <f t="shared" si="33"/>
        <v>6.6380720092508699E-2</v>
      </c>
      <c r="Y75" s="5">
        <f t="shared" si="37"/>
        <v>4.4063999999999883E-3</v>
      </c>
      <c r="Z75" s="5">
        <f t="shared" si="38"/>
        <v>0.18719256910435367</v>
      </c>
      <c r="AA75" s="19">
        <f t="shared" si="34"/>
        <v>6.6380720092508699E-2</v>
      </c>
    </row>
    <row r="76" spans="12:27" x14ac:dyDescent="0.2">
      <c r="L76" s="10">
        <v>0.26999999999999902</v>
      </c>
      <c r="M76" s="11">
        <f t="shared" si="39"/>
        <v>0.73000000000000098</v>
      </c>
      <c r="N76" s="14">
        <f t="shared" si="25"/>
        <v>3.8907669289617496E-2</v>
      </c>
      <c r="O76" s="3">
        <f t="shared" si="26"/>
        <v>3.602046693255137E-2</v>
      </c>
      <c r="P76" s="9">
        <f t="shared" si="27"/>
        <v>3.8907669289617496E-2</v>
      </c>
      <c r="Q76" s="18">
        <f t="shared" si="28"/>
        <v>7.5989503973458383E-2</v>
      </c>
      <c r="R76" s="5">
        <f t="shared" si="35"/>
        <v>5.7744047141322476E-3</v>
      </c>
      <c r="S76" s="5">
        <f t="shared" si="36"/>
        <v>0.21109779878306059</v>
      </c>
      <c r="T76" s="19">
        <f t="shared" si="29"/>
        <v>7.5989503973458383E-2</v>
      </c>
      <c r="U76" s="14">
        <f t="shared" si="30"/>
        <v>3.0799999999999959E-2</v>
      </c>
      <c r="V76" s="3">
        <f t="shared" si="31"/>
        <v>2.8659799999999964E-2</v>
      </c>
      <c r="W76" s="9">
        <f t="shared" si="32"/>
        <v>3.0799999999999959E-2</v>
      </c>
      <c r="X76" s="18">
        <f t="shared" si="33"/>
        <v>6.542476595296301E-2</v>
      </c>
      <c r="Y76" s="5">
        <f t="shared" si="37"/>
        <v>4.280399999999988E-3</v>
      </c>
      <c r="Z76" s="5">
        <f t="shared" si="38"/>
        <v>0.18444747998524832</v>
      </c>
      <c r="AA76" s="19">
        <f t="shared" si="34"/>
        <v>6.542476595296301E-2</v>
      </c>
    </row>
    <row r="77" spans="12:27" x14ac:dyDescent="0.2">
      <c r="L77" s="10">
        <v>0.25999999999999901</v>
      </c>
      <c r="M77" s="11">
        <f t="shared" si="39"/>
        <v>0.74000000000000099</v>
      </c>
      <c r="N77" s="14">
        <f t="shared" si="25"/>
        <v>3.8236614204335884E-2</v>
      </c>
      <c r="O77" s="3">
        <f t="shared" si="26"/>
        <v>3.542434450121585E-2</v>
      </c>
      <c r="P77" s="9">
        <f t="shared" si="27"/>
        <v>3.8236614204335884E-2</v>
      </c>
      <c r="Q77" s="18">
        <f t="shared" si="28"/>
        <v>7.4996929312072969E-2</v>
      </c>
      <c r="R77" s="5">
        <f t="shared" si="35"/>
        <v>5.6245394062400698E-3</v>
      </c>
      <c r="S77" s="5">
        <f t="shared" si="36"/>
        <v>0.20850328323238418</v>
      </c>
      <c r="T77" s="19">
        <f t="shared" si="29"/>
        <v>7.4996929312072969E-2</v>
      </c>
      <c r="U77" s="14">
        <f t="shared" si="30"/>
        <v>3.0399999999999962E-2</v>
      </c>
      <c r="V77" s="3">
        <f t="shared" si="31"/>
        <v>2.8319199999999968E-2</v>
      </c>
      <c r="W77" s="9">
        <f t="shared" si="32"/>
        <v>3.0399999999999962E-2</v>
      </c>
      <c r="X77" s="18">
        <f t="shared" si="33"/>
        <v>6.4510464267434842E-2</v>
      </c>
      <c r="Y77" s="5">
        <f t="shared" si="37"/>
        <v>4.1615999999999875E-3</v>
      </c>
      <c r="Z77" s="5">
        <f t="shared" si="38"/>
        <v>0.18183942743986067</v>
      </c>
      <c r="AA77" s="19">
        <f t="shared" si="34"/>
        <v>6.4510464267434842E-2</v>
      </c>
    </row>
    <row r="78" spans="12:27" x14ac:dyDescent="0.2">
      <c r="L78" s="10">
        <v>0.249999999999999</v>
      </c>
      <c r="M78" s="11">
        <f t="shared" si="39"/>
        <v>0.750000000000001</v>
      </c>
      <c r="N78" s="14">
        <f t="shared" si="25"/>
        <v>3.7565559119054279E-2</v>
      </c>
      <c r="O78" s="3">
        <f t="shared" si="26"/>
        <v>3.4824110932796519E-2</v>
      </c>
      <c r="P78" s="9">
        <f t="shared" si="27"/>
        <v>3.7565559119054279E-2</v>
      </c>
      <c r="Q78" s="18">
        <f t="shared" si="28"/>
        <v>7.4046582449938378E-2</v>
      </c>
      <c r="R78" s="5">
        <f t="shared" si="35"/>
        <v>5.482896372515522E-3</v>
      </c>
      <c r="S78" s="5">
        <f t="shared" si="36"/>
        <v>0.20604769714124299</v>
      </c>
      <c r="T78" s="19">
        <f t="shared" si="29"/>
        <v>7.4046582449938378E-2</v>
      </c>
      <c r="U78" s="14">
        <f t="shared" si="30"/>
        <v>2.9999999999999957E-2</v>
      </c>
      <c r="V78" s="3">
        <f t="shared" si="31"/>
        <v>2.7974999999999962E-2</v>
      </c>
      <c r="W78" s="9">
        <f t="shared" si="32"/>
        <v>2.9999999999999957E-2</v>
      </c>
      <c r="X78" s="18">
        <f t="shared" si="33"/>
        <v>6.3639610306789191E-2</v>
      </c>
      <c r="Y78" s="5">
        <f t="shared" si="37"/>
        <v>4.0499999999999894E-3</v>
      </c>
      <c r="Z78" s="5">
        <f t="shared" si="38"/>
        <v>0.1793743179093365</v>
      </c>
      <c r="AA78" s="19">
        <f t="shared" si="34"/>
        <v>6.3639610306789191E-2</v>
      </c>
    </row>
    <row r="79" spans="12:27" x14ac:dyDescent="0.2">
      <c r="L79" s="10">
        <v>0.23999999999999899</v>
      </c>
      <c r="M79" s="11">
        <f t="shared" si="39"/>
        <v>0.76000000000000101</v>
      </c>
      <c r="N79" s="14">
        <f t="shared" si="25"/>
        <v>3.6894504033772674E-2</v>
      </c>
      <c r="O79" s="3">
        <f t="shared" si="26"/>
        <v>3.421976622729337E-2</v>
      </c>
      <c r="P79" s="9">
        <f t="shared" si="27"/>
        <v>3.6894504033772674E-2</v>
      </c>
      <c r="Q79" s="18">
        <f t="shared" si="28"/>
        <v>7.3140109467778353E-2</v>
      </c>
      <c r="R79" s="5">
        <f t="shared" si="35"/>
        <v>5.3494756129586008E-3</v>
      </c>
      <c r="S79" s="5">
        <f t="shared" si="36"/>
        <v>0.2037364561152181</v>
      </c>
      <c r="T79" s="19">
        <f t="shared" si="29"/>
        <v>7.3140109467778353E-2</v>
      </c>
      <c r="U79" s="14">
        <f t="shared" si="30"/>
        <v>2.959999999999996E-2</v>
      </c>
      <c r="V79" s="3">
        <f t="shared" si="31"/>
        <v>2.7627199999999966E-2</v>
      </c>
      <c r="W79" s="9">
        <f t="shared" si="32"/>
        <v>2.959999999999996E-2</v>
      </c>
      <c r="X79" s="18">
        <f t="shared" si="33"/>
        <v>6.2814011175851434E-2</v>
      </c>
      <c r="Y79" s="5">
        <f t="shared" si="37"/>
        <v>3.9455999999999892E-3</v>
      </c>
      <c r="Z79" s="5">
        <f t="shared" si="38"/>
        <v>0.17705809676855125</v>
      </c>
      <c r="AA79" s="19">
        <f t="shared" si="34"/>
        <v>6.2814011175851434E-2</v>
      </c>
    </row>
    <row r="80" spans="12:27" x14ac:dyDescent="0.2">
      <c r="L80" s="10">
        <v>0.22999999999999901</v>
      </c>
      <c r="M80" s="11">
        <f t="shared" si="39"/>
        <v>0.77000000000000102</v>
      </c>
      <c r="N80" s="14">
        <f t="shared" si="25"/>
        <v>3.6223448948491069E-2</v>
      </c>
      <c r="O80" s="3">
        <f t="shared" si="26"/>
        <v>3.3611310384706411E-2</v>
      </c>
      <c r="P80" s="9">
        <f t="shared" si="27"/>
        <v>3.6223448948491069E-2</v>
      </c>
      <c r="Q80" s="18">
        <f t="shared" si="28"/>
        <v>7.2279161087891092E-2</v>
      </c>
      <c r="R80" s="5">
        <f t="shared" si="35"/>
        <v>5.2242771275693095E-3</v>
      </c>
      <c r="S80" s="5">
        <f t="shared" si="36"/>
        <v>0.20157499103067061</v>
      </c>
      <c r="T80" s="19">
        <f t="shared" si="29"/>
        <v>7.2279161087891092E-2</v>
      </c>
      <c r="U80" s="14">
        <f t="shared" si="30"/>
        <v>2.9199999999999962E-2</v>
      </c>
      <c r="V80" s="3">
        <f t="shared" si="31"/>
        <v>2.7275799999999968E-2</v>
      </c>
      <c r="W80" s="9">
        <f t="shared" si="32"/>
        <v>2.9199999999999962E-2</v>
      </c>
      <c r="X80" s="18">
        <f t="shared" si="33"/>
        <v>6.2035473722701517E-2</v>
      </c>
      <c r="Y80" s="5">
        <f t="shared" si="37"/>
        <v>3.8483999999999905E-3</v>
      </c>
      <c r="Z80" s="5">
        <f t="shared" si="38"/>
        <v>0.17489670854768802</v>
      </c>
      <c r="AA80" s="19">
        <f t="shared" si="34"/>
        <v>6.2035473722701517E-2</v>
      </c>
    </row>
    <row r="81" spans="12:27" x14ac:dyDescent="0.2">
      <c r="L81" s="10">
        <v>0.219999999999999</v>
      </c>
      <c r="M81" s="11">
        <f t="shared" si="39"/>
        <v>0.78000000000000103</v>
      </c>
      <c r="N81" s="14">
        <f t="shared" si="25"/>
        <v>3.5552393863209457E-2</v>
      </c>
      <c r="O81" s="3">
        <f t="shared" si="26"/>
        <v>3.2998743405035634E-2</v>
      </c>
      <c r="P81" s="9">
        <f t="shared" si="27"/>
        <v>3.5552393863209457E-2</v>
      </c>
      <c r="Q81" s="18">
        <f t="shared" si="28"/>
        <v>7.146538264326055E-2</v>
      </c>
      <c r="R81" s="5">
        <f t="shared" si="35"/>
        <v>5.1073009163476466E-3</v>
      </c>
      <c r="S81" s="5">
        <f t="shared" si="36"/>
        <v>0.19956871503311774</v>
      </c>
      <c r="T81" s="19">
        <f t="shared" si="29"/>
        <v>7.146538264326055E-2</v>
      </c>
      <c r="U81" s="14">
        <f t="shared" si="30"/>
        <v>2.8799999999999958E-2</v>
      </c>
      <c r="V81" s="3">
        <f t="shared" si="31"/>
        <v>2.692079999999996E-2</v>
      </c>
      <c r="W81" s="9">
        <f t="shared" si="32"/>
        <v>2.8799999999999958E-2</v>
      </c>
      <c r="X81" s="18">
        <f t="shared" si="33"/>
        <v>6.1305790917334978E-2</v>
      </c>
      <c r="Y81" s="5">
        <f t="shared" si="37"/>
        <v>3.758399999999992E-3</v>
      </c>
      <c r="Z81" s="5">
        <f t="shared" si="38"/>
        <v>0.17289605211803211</v>
      </c>
      <c r="AA81" s="19">
        <f t="shared" si="34"/>
        <v>6.1305790917334978E-2</v>
      </c>
    </row>
    <row r="82" spans="12:27" x14ac:dyDescent="0.2">
      <c r="L82" s="10">
        <v>0.20999999999999899</v>
      </c>
      <c r="M82" s="11">
        <f t="shared" si="39"/>
        <v>0.79000000000000103</v>
      </c>
      <c r="N82" s="14">
        <f t="shared" si="25"/>
        <v>3.4881338777927845E-2</v>
      </c>
      <c r="O82" s="3">
        <f t="shared" si="26"/>
        <v>3.2382065288281039E-2</v>
      </c>
      <c r="P82" s="9">
        <f t="shared" si="27"/>
        <v>3.4881338777927845E-2</v>
      </c>
      <c r="Q82" s="18">
        <f t="shared" si="28"/>
        <v>7.0700402964152961E-2</v>
      </c>
      <c r="R82" s="5">
        <f t="shared" si="35"/>
        <v>4.9985469792936084E-3</v>
      </c>
      <c r="S82" s="5">
        <f t="shared" si="36"/>
        <v>0.1977229869741354</v>
      </c>
      <c r="T82" s="19">
        <f t="shared" si="29"/>
        <v>7.0700402964152961E-2</v>
      </c>
      <c r="U82" s="14">
        <f t="shared" si="30"/>
        <v>2.839999999999996E-2</v>
      </c>
      <c r="V82" s="3">
        <f t="shared" si="31"/>
        <v>2.6562199999999963E-2</v>
      </c>
      <c r="W82" s="9">
        <f t="shared" si="32"/>
        <v>2.839999999999996E-2</v>
      </c>
      <c r="X82" s="18">
        <f t="shared" si="33"/>
        <v>6.062672677953175E-2</v>
      </c>
      <c r="Y82" s="5">
        <f t="shared" si="37"/>
        <v>3.6755999999999924E-3</v>
      </c>
      <c r="Z82" s="5">
        <f t="shared" si="38"/>
        <v>0.1710619311046595</v>
      </c>
      <c r="AA82" s="19">
        <f t="shared" si="34"/>
        <v>6.062672677953175E-2</v>
      </c>
    </row>
    <row r="83" spans="12:27" x14ac:dyDescent="0.2">
      <c r="L83" s="10">
        <v>0.19999999999999901</v>
      </c>
      <c r="M83" s="11">
        <f t="shared" si="39"/>
        <v>0.80000000000000093</v>
      </c>
      <c r="N83" s="14">
        <f t="shared" si="25"/>
        <v>3.421028369264624E-2</v>
      </c>
      <c r="O83" s="3">
        <f t="shared" si="26"/>
        <v>3.1761276034442641E-2</v>
      </c>
      <c r="P83" s="9">
        <f t="shared" si="27"/>
        <v>3.421028369264624E-2</v>
      </c>
      <c r="Q83" s="18">
        <f t="shared" si="28"/>
        <v>6.998582225284776E-2</v>
      </c>
      <c r="R83" s="5">
        <f t="shared" si="35"/>
        <v>4.8980153164072003E-3</v>
      </c>
      <c r="S83" s="5">
        <f t="shared" si="36"/>
        <v>0.1960430715192229</v>
      </c>
      <c r="T83" s="19">
        <f t="shared" si="29"/>
        <v>6.998582225284776E-2</v>
      </c>
      <c r="U83" s="14">
        <f t="shared" si="30"/>
        <v>2.7999999999999955E-2</v>
      </c>
      <c r="V83" s="3">
        <f t="shared" si="31"/>
        <v>2.6199999999999959E-2</v>
      </c>
      <c r="W83" s="9">
        <f t="shared" si="32"/>
        <v>2.7999999999999955E-2</v>
      </c>
      <c r="X83" s="18">
        <f t="shared" si="33"/>
        <v>5.9999999999999935E-2</v>
      </c>
      <c r="Y83" s="5">
        <f t="shared" si="37"/>
        <v>3.5999999999999921E-3</v>
      </c>
      <c r="Z83" s="5">
        <f t="shared" si="38"/>
        <v>0.16939999999999983</v>
      </c>
      <c r="AA83" s="19">
        <f t="shared" si="34"/>
        <v>5.9999999999999935E-2</v>
      </c>
    </row>
    <row r="84" spans="12:27" x14ac:dyDescent="0.2">
      <c r="L84" s="10">
        <v>0.189999999999999</v>
      </c>
      <c r="M84" s="11">
        <f t="shared" si="39"/>
        <v>0.81000000000000094</v>
      </c>
      <c r="N84" s="14">
        <f t="shared" si="25"/>
        <v>3.3539228607364635E-2</v>
      </c>
      <c r="O84" s="3">
        <f t="shared" si="26"/>
        <v>3.1136375643520425E-2</v>
      </c>
      <c r="P84" s="9">
        <f t="shared" si="27"/>
        <v>3.3539228607364635E-2</v>
      </c>
      <c r="Q84" s="18">
        <f t="shared" si="28"/>
        <v>6.9323199058384646E-2</v>
      </c>
      <c r="R84" s="5">
        <f t="shared" si="35"/>
        <v>4.8057059276884221E-3</v>
      </c>
      <c r="S84" s="5">
        <f t="shared" si="36"/>
        <v>0.19453409629472085</v>
      </c>
      <c r="T84" s="19">
        <f t="shared" si="29"/>
        <v>6.9323199058384646E-2</v>
      </c>
      <c r="U84" s="14">
        <f t="shared" si="30"/>
        <v>2.7599999999999958E-2</v>
      </c>
      <c r="V84" s="3">
        <f t="shared" si="31"/>
        <v>2.583419999999996E-2</v>
      </c>
      <c r="W84" s="9">
        <f t="shared" si="32"/>
        <v>2.7599999999999958E-2</v>
      </c>
      <c r="X84" s="18">
        <f t="shared" si="33"/>
        <v>5.9427266469188986E-2</v>
      </c>
      <c r="Y84" s="5">
        <f t="shared" si="37"/>
        <v>3.5315999999999937E-3</v>
      </c>
      <c r="Z84" s="5">
        <f t="shared" si="38"/>
        <v>0.16791570668363182</v>
      </c>
      <c r="AA84" s="19">
        <f t="shared" si="34"/>
        <v>5.9427266469188986E-2</v>
      </c>
    </row>
    <row r="85" spans="12:27" x14ac:dyDescent="0.2">
      <c r="L85" s="10">
        <v>0.17999999999999899</v>
      </c>
      <c r="M85" s="11">
        <f t="shared" si="39"/>
        <v>0.82000000000000095</v>
      </c>
      <c r="N85" s="14">
        <f t="shared" si="25"/>
        <v>3.286817352208303E-2</v>
      </c>
      <c r="O85" s="3">
        <f t="shared" si="26"/>
        <v>3.0507364115514395E-2</v>
      </c>
      <c r="P85" s="9">
        <f t="shared" si="27"/>
        <v>3.286817352208303E-2</v>
      </c>
      <c r="Q85" s="18">
        <f t="shared" si="28"/>
        <v>6.8714036507377937E-2</v>
      </c>
      <c r="R85" s="5">
        <f t="shared" si="35"/>
        <v>4.7216188131372679E-3</v>
      </c>
      <c r="S85" s="5">
        <f t="shared" si="36"/>
        <v>0.19320100658719036</v>
      </c>
      <c r="T85" s="19">
        <f t="shared" si="29"/>
        <v>6.8714036507377937E-2</v>
      </c>
      <c r="U85" s="14">
        <f t="shared" si="30"/>
        <v>2.719999999999996E-2</v>
      </c>
      <c r="V85" s="3">
        <f t="shared" si="31"/>
        <v>2.5464799999999965E-2</v>
      </c>
      <c r="W85" s="9">
        <f t="shared" si="32"/>
        <v>2.719999999999996E-2</v>
      </c>
      <c r="X85" s="18">
        <f t="shared" si="33"/>
        <v>5.8910101001441117E-2</v>
      </c>
      <c r="Y85" s="5">
        <f t="shared" si="37"/>
        <v>3.4703999999999937E-3</v>
      </c>
      <c r="Z85" s="5">
        <f t="shared" si="38"/>
        <v>0.16661423229474132</v>
      </c>
      <c r="AA85" s="19">
        <f t="shared" si="34"/>
        <v>5.8910101001441117E-2</v>
      </c>
    </row>
    <row r="86" spans="12:27" x14ac:dyDescent="0.2">
      <c r="L86" s="10">
        <v>0.16999999999999901</v>
      </c>
      <c r="M86" s="11">
        <f t="shared" si="39"/>
        <v>0.83000000000000096</v>
      </c>
      <c r="N86" s="14">
        <f t="shared" si="25"/>
        <v>3.2197118436801425E-2</v>
      </c>
      <c r="O86" s="3">
        <f t="shared" si="26"/>
        <v>2.9874241450424551E-2</v>
      </c>
      <c r="P86" s="9">
        <f t="shared" si="27"/>
        <v>3.2197118436801425E-2</v>
      </c>
      <c r="Q86" s="18">
        <f t="shared" si="28"/>
        <v>6.8159767992223577E-2</v>
      </c>
      <c r="R86" s="5">
        <f t="shared" si="35"/>
        <v>4.6457539727537455E-3</v>
      </c>
      <c r="S86" s="5">
        <f t="shared" si="36"/>
        <v>0.19204851825761415</v>
      </c>
      <c r="T86" s="19">
        <f t="shared" si="29"/>
        <v>6.8159767992223577E-2</v>
      </c>
      <c r="U86" s="14">
        <f t="shared" si="30"/>
        <v>2.6799999999999963E-2</v>
      </c>
      <c r="V86" s="3">
        <f t="shared" si="31"/>
        <v>2.5091799999999966E-2</v>
      </c>
      <c r="W86" s="9">
        <f t="shared" si="32"/>
        <v>2.6799999999999963E-2</v>
      </c>
      <c r="X86" s="18">
        <f t="shared" si="33"/>
        <v>5.8449978614196214E-2</v>
      </c>
      <c r="Y86" s="5">
        <f t="shared" si="37"/>
        <v>3.4163999999999948E-3</v>
      </c>
      <c r="Z86" s="5">
        <f t="shared" si="38"/>
        <v>0.16550042964070558</v>
      </c>
      <c r="AA86" s="19">
        <f t="shared" si="34"/>
        <v>5.8449978614196214E-2</v>
      </c>
    </row>
    <row r="87" spans="12:27" x14ac:dyDescent="0.2">
      <c r="L87" s="10">
        <v>0.159999999999999</v>
      </c>
      <c r="M87" s="11">
        <f t="shared" si="39"/>
        <v>0.84000000000000097</v>
      </c>
      <c r="N87" s="14">
        <f t="shared" si="25"/>
        <v>3.1526063351519813E-2</v>
      </c>
      <c r="O87" s="3">
        <f t="shared" si="26"/>
        <v>2.9237007648250886E-2</v>
      </c>
      <c r="P87" s="9">
        <f t="shared" si="27"/>
        <v>3.1526063351519813E-2</v>
      </c>
      <c r="Q87" s="18">
        <f t="shared" si="28"/>
        <v>6.7661742562084903E-2</v>
      </c>
      <c r="R87" s="5">
        <f t="shared" si="35"/>
        <v>4.5781114065378522E-3</v>
      </c>
      <c r="S87" s="5">
        <f t="shared" si="36"/>
        <v>0.19108106967773952</v>
      </c>
      <c r="T87" s="19">
        <f t="shared" si="29"/>
        <v>6.7661742562084903E-2</v>
      </c>
      <c r="U87" s="14">
        <f t="shared" si="30"/>
        <v>2.6399999999999958E-2</v>
      </c>
      <c r="V87" s="3">
        <f t="shared" si="31"/>
        <v>2.4715199999999962E-2</v>
      </c>
      <c r="W87" s="9">
        <f t="shared" si="32"/>
        <v>2.6399999999999958E-2</v>
      </c>
      <c r="X87" s="18">
        <f t="shared" si="33"/>
        <v>5.8048255787749525E-2</v>
      </c>
      <c r="Y87" s="5">
        <f t="shared" si="37"/>
        <v>3.3695999999999965E-3</v>
      </c>
      <c r="Z87" s="5">
        <f t="shared" si="38"/>
        <v>0.16457876154169598</v>
      </c>
      <c r="AA87" s="19">
        <f t="shared" si="34"/>
        <v>5.8048255787749525E-2</v>
      </c>
    </row>
    <row r="88" spans="12:27" x14ac:dyDescent="0.2">
      <c r="L88" s="10">
        <v>0.149999999999999</v>
      </c>
      <c r="M88" s="11">
        <f t="shared" si="39"/>
        <v>0.85000000000000098</v>
      </c>
      <c r="N88" s="14">
        <f t="shared" si="25"/>
        <v>3.0855008266238208E-2</v>
      </c>
      <c r="O88" s="3">
        <f t="shared" si="26"/>
        <v>2.8595662708993417E-2</v>
      </c>
      <c r="P88" s="9">
        <f t="shared" si="27"/>
        <v>3.0855008266238208E-2</v>
      </c>
      <c r="Q88" s="18">
        <f t="shared" si="28"/>
        <v>6.7221210302177564E-2</v>
      </c>
      <c r="R88" s="5">
        <f t="shared" si="35"/>
        <v>4.5186911144895828E-3</v>
      </c>
      <c r="S88" s="5">
        <f t="shared" si="36"/>
        <v>0.19030277362792597</v>
      </c>
      <c r="T88" s="19">
        <f t="shared" si="29"/>
        <v>6.7221210302177564E-2</v>
      </c>
      <c r="U88" s="14">
        <f t="shared" si="30"/>
        <v>2.5999999999999957E-2</v>
      </c>
      <c r="V88" s="3">
        <f t="shared" si="31"/>
        <v>2.4334999999999961E-2</v>
      </c>
      <c r="W88" s="9">
        <f t="shared" si="32"/>
        <v>2.5999999999999957E-2</v>
      </c>
      <c r="X88" s="18">
        <f t="shared" si="33"/>
        <v>5.7706152185014001E-2</v>
      </c>
      <c r="Y88" s="5">
        <f t="shared" si="37"/>
        <v>3.3299999999999962E-3</v>
      </c>
      <c r="Z88" s="5">
        <f t="shared" si="38"/>
        <v>0.16385324068869608</v>
      </c>
      <c r="AA88" s="19">
        <f t="shared" si="34"/>
        <v>5.7706152185014001E-2</v>
      </c>
    </row>
    <row r="89" spans="12:27" x14ac:dyDescent="0.2">
      <c r="L89" s="10">
        <v>0.13999999999999899</v>
      </c>
      <c r="M89" s="11">
        <f t="shared" si="39"/>
        <v>0.86000000000000099</v>
      </c>
      <c r="N89" s="14">
        <f t="shared" si="25"/>
        <v>3.0183953180956596E-2</v>
      </c>
      <c r="O89" s="3">
        <f t="shared" si="26"/>
        <v>2.7950206632652123E-2</v>
      </c>
      <c r="P89" s="9">
        <f t="shared" si="27"/>
        <v>3.0183953180956596E-2</v>
      </c>
      <c r="Q89" s="18">
        <f t="shared" si="28"/>
        <v>6.6839308020123486E-2</v>
      </c>
      <c r="R89" s="5">
        <f t="shared" si="35"/>
        <v>4.4674930966089434E-3</v>
      </c>
      <c r="S89" s="5">
        <f t="shared" si="36"/>
        <v>0.18971737020524967</v>
      </c>
      <c r="T89" s="19">
        <f t="shared" si="29"/>
        <v>6.6839308020123486E-2</v>
      </c>
      <c r="U89" s="14">
        <f t="shared" si="30"/>
        <v>2.559999999999996E-2</v>
      </c>
      <c r="V89" s="3">
        <f t="shared" si="31"/>
        <v>2.3951199999999961E-2</v>
      </c>
      <c r="W89" s="9">
        <f t="shared" si="32"/>
        <v>2.559999999999996E-2</v>
      </c>
      <c r="X89" s="18">
        <f t="shared" si="33"/>
        <v>5.7424733347225886E-2</v>
      </c>
      <c r="Y89" s="5">
        <f t="shared" si="37"/>
        <v>3.2975999999999965E-3</v>
      </c>
      <c r="Z89" s="5">
        <f t="shared" si="38"/>
        <v>0.16332737271237321</v>
      </c>
      <c r="AA89" s="19">
        <f t="shared" si="34"/>
        <v>5.7424733347225886E-2</v>
      </c>
    </row>
    <row r="90" spans="12:27" x14ac:dyDescent="0.2">
      <c r="L90" s="10">
        <v>0.12999999999999901</v>
      </c>
      <c r="M90" s="11">
        <f t="shared" si="39"/>
        <v>0.87000000000000099</v>
      </c>
      <c r="N90" s="14">
        <f t="shared" si="25"/>
        <v>2.9512898095674991E-2</v>
      </c>
      <c r="O90" s="3">
        <f t="shared" si="26"/>
        <v>2.7300639419227026E-2</v>
      </c>
      <c r="P90" s="9">
        <f t="shared" si="27"/>
        <v>2.9512898095674991E-2</v>
      </c>
      <c r="Q90" s="18">
        <f t="shared" si="28"/>
        <v>6.6517045581534456E-2</v>
      </c>
      <c r="R90" s="5">
        <f t="shared" si="35"/>
        <v>4.4245173528959323E-3</v>
      </c>
      <c r="S90" s="5">
        <f t="shared" si="36"/>
        <v>0.18932818186757339</v>
      </c>
      <c r="T90" s="19">
        <f t="shared" si="29"/>
        <v>6.6517045581534456E-2</v>
      </c>
      <c r="U90" s="14">
        <f t="shared" si="30"/>
        <v>2.5199999999999959E-2</v>
      </c>
      <c r="V90" s="3">
        <f t="shared" si="31"/>
        <v>2.3563799999999961E-2</v>
      </c>
      <c r="W90" s="9">
        <f t="shared" si="32"/>
        <v>2.5199999999999959E-2</v>
      </c>
      <c r="X90" s="18">
        <f t="shared" si="33"/>
        <v>5.7204894895454515E-2</v>
      </c>
      <c r="Y90" s="5">
        <f t="shared" si="37"/>
        <v>3.2723999999999982E-3</v>
      </c>
      <c r="Z90" s="5">
        <f t="shared" si="38"/>
        <v>0.16300410420604539</v>
      </c>
      <c r="AA90" s="19">
        <f t="shared" si="34"/>
        <v>5.7204894895454515E-2</v>
      </c>
    </row>
    <row r="91" spans="12:27" x14ac:dyDescent="0.2">
      <c r="L91" s="10">
        <v>0.119999999999999</v>
      </c>
      <c r="M91" s="11">
        <f t="shared" si="39"/>
        <v>0.880000000000001</v>
      </c>
      <c r="N91" s="14">
        <f t="shared" si="25"/>
        <v>2.8841843010393383E-2</v>
      </c>
      <c r="O91" s="3">
        <f t="shared" si="26"/>
        <v>2.6646961068718108E-2</v>
      </c>
      <c r="P91" s="9">
        <f t="shared" si="27"/>
        <v>2.8841843010393383E-2</v>
      </c>
      <c r="Q91" s="18">
        <f t="shared" si="28"/>
        <v>6.6255293247789268E-2</v>
      </c>
      <c r="R91" s="5">
        <f t="shared" si="35"/>
        <v>4.3897638833505503E-3</v>
      </c>
      <c r="S91" s="5">
        <f t="shared" si="36"/>
        <v>0.1891380717748333</v>
      </c>
      <c r="T91" s="19">
        <f t="shared" si="29"/>
        <v>6.6255293247789268E-2</v>
      </c>
      <c r="U91" s="14">
        <f t="shared" si="30"/>
        <v>2.4799999999999961E-2</v>
      </c>
      <c r="V91" s="3">
        <f t="shared" si="31"/>
        <v>2.3172799999999962E-2</v>
      </c>
      <c r="W91" s="9">
        <f t="shared" si="32"/>
        <v>2.4799999999999961E-2</v>
      </c>
      <c r="X91" s="18">
        <f t="shared" si="33"/>
        <v>5.7047348755222611E-2</v>
      </c>
      <c r="Y91" s="5">
        <f t="shared" si="37"/>
        <v>3.2543999999999989E-3</v>
      </c>
      <c r="Z91" s="5">
        <f t="shared" si="38"/>
        <v>0.16288577740468244</v>
      </c>
      <c r="AA91" s="19">
        <f t="shared" si="34"/>
        <v>5.7047348755222611E-2</v>
      </c>
    </row>
    <row r="92" spans="12:27" x14ac:dyDescent="0.2">
      <c r="L92" s="10">
        <v>0.109999999999999</v>
      </c>
      <c r="M92" s="11">
        <f t="shared" si="39"/>
        <v>0.89000000000000101</v>
      </c>
      <c r="N92" s="14">
        <f t="shared" si="25"/>
        <v>2.8170787925111775E-2</v>
      </c>
      <c r="O92" s="3">
        <f t="shared" si="26"/>
        <v>2.5989171581125375E-2</v>
      </c>
      <c r="P92" s="9">
        <f t="shared" si="27"/>
        <v>2.8170787925111775E-2</v>
      </c>
      <c r="Q92" s="18">
        <f t="shared" si="28"/>
        <v>6.6054770364999349E-2</v>
      </c>
      <c r="R92" s="5">
        <f t="shared" si="35"/>
        <v>4.3632326879727958E-3</v>
      </c>
      <c r="S92" s="5">
        <f t="shared" si="36"/>
        <v>0.18914940657573609</v>
      </c>
      <c r="T92" s="19">
        <f t="shared" si="29"/>
        <v>6.6054770364999349E-2</v>
      </c>
      <c r="U92" s="14">
        <f t="shared" si="30"/>
        <v>2.439999999999996E-2</v>
      </c>
      <c r="V92" s="3">
        <f t="shared" si="31"/>
        <v>2.277819999999996E-2</v>
      </c>
      <c r="W92" s="9">
        <f t="shared" si="32"/>
        <v>2.439999999999996E-2</v>
      </c>
      <c r="X92" s="18">
        <f t="shared" si="33"/>
        <v>5.6952611880404569E-2</v>
      </c>
      <c r="Y92" s="5">
        <f t="shared" si="37"/>
        <v>3.2435999999999997E-3</v>
      </c>
      <c r="Z92" s="5">
        <f t="shared" si="38"/>
        <v>0.16297409308653107</v>
      </c>
      <c r="AA92" s="19">
        <f t="shared" si="34"/>
        <v>5.6952611880404569E-2</v>
      </c>
    </row>
    <row r="93" spans="12:27" x14ac:dyDescent="0.2">
      <c r="L93" s="10">
        <v>9.9999999999999006E-2</v>
      </c>
      <c r="M93" s="11">
        <f t="shared" si="39"/>
        <v>0.90000000000000102</v>
      </c>
      <c r="N93" s="14">
        <f t="shared" si="25"/>
        <v>2.749973283983017E-2</v>
      </c>
      <c r="O93" s="3">
        <f t="shared" si="26"/>
        <v>2.5327270956448836E-2</v>
      </c>
      <c r="P93" s="9">
        <f t="shared" si="27"/>
        <v>2.749973283983017E-2</v>
      </c>
      <c r="Q93" s="18">
        <f t="shared" si="28"/>
        <v>6.5916035733064746E-2</v>
      </c>
      <c r="R93" s="5">
        <f t="shared" si="35"/>
        <v>4.3449237667626687E-3</v>
      </c>
      <c r="S93" s="5">
        <f t="shared" si="36"/>
        <v>0.18936402472195285</v>
      </c>
      <c r="T93" s="19">
        <f t="shared" si="29"/>
        <v>6.5916035733064746E-2</v>
      </c>
      <c r="U93" s="14">
        <f t="shared" si="30"/>
        <v>2.3999999999999959E-2</v>
      </c>
      <c r="V93" s="3">
        <f t="shared" si="31"/>
        <v>2.2379999999999959E-2</v>
      </c>
      <c r="W93" s="9">
        <f t="shared" si="32"/>
        <v>2.3999999999999959E-2</v>
      </c>
      <c r="X93" s="18">
        <f t="shared" si="33"/>
        <v>5.692099788303083E-2</v>
      </c>
      <c r="Y93" s="5">
        <f t="shared" si="37"/>
        <v>3.2400000000000003E-3</v>
      </c>
      <c r="Z93" s="5">
        <f t="shared" si="38"/>
        <v>0.16327008303517146</v>
      </c>
      <c r="AA93" s="19">
        <f t="shared" si="34"/>
        <v>5.692099788303083E-2</v>
      </c>
    </row>
    <row r="94" spans="12:27" x14ac:dyDescent="0.2">
      <c r="L94" s="10">
        <v>8.9999999999998997E-2</v>
      </c>
      <c r="M94" s="11">
        <f t="shared" si="39"/>
        <v>0.91000000000000103</v>
      </c>
      <c r="N94" s="14">
        <f t="shared" si="25"/>
        <v>2.6828677754548565E-2</v>
      </c>
      <c r="O94" s="3">
        <f t="shared" si="26"/>
        <v>2.4661259194688478E-2</v>
      </c>
      <c r="P94" s="9">
        <f t="shared" si="27"/>
        <v>2.6828677754548565E-2</v>
      </c>
      <c r="Q94" s="18">
        <f t="shared" si="28"/>
        <v>6.5839479947218366E-2</v>
      </c>
      <c r="R94" s="5">
        <f t="shared" si="35"/>
        <v>4.3348371197201689E-3</v>
      </c>
      <c r="S94" s="5">
        <f t="shared" si="36"/>
        <v>0.18978321127179987</v>
      </c>
      <c r="T94" s="19">
        <f t="shared" si="29"/>
        <v>6.5839479947218366E-2</v>
      </c>
      <c r="U94" s="14">
        <f t="shared" si="30"/>
        <v>2.3599999999999961E-2</v>
      </c>
      <c r="V94" s="3">
        <f t="shared" si="31"/>
        <v>2.1978199999999962E-2</v>
      </c>
      <c r="W94" s="9">
        <f t="shared" si="32"/>
        <v>2.3599999999999961E-2</v>
      </c>
      <c r="X94" s="18">
        <f t="shared" si="33"/>
        <v>5.6952611880404576E-2</v>
      </c>
      <c r="Y94" s="5">
        <f t="shared" si="37"/>
        <v>3.2436000000000006E-3</v>
      </c>
      <c r="Z94" s="5">
        <f t="shared" si="38"/>
        <v>0.1637740930865311</v>
      </c>
      <c r="AA94" s="19">
        <f t="shared" si="34"/>
        <v>5.6952611880404576E-2</v>
      </c>
    </row>
    <row r="95" spans="12:27" x14ac:dyDescent="0.2">
      <c r="L95" s="10">
        <v>7.9999999999999002E-2</v>
      </c>
      <c r="M95" s="11">
        <f t="shared" si="39"/>
        <v>0.92000000000000104</v>
      </c>
      <c r="N95" s="14">
        <f t="shared" si="25"/>
        <v>2.6157622669266956E-2</v>
      </c>
      <c r="O95" s="3">
        <f t="shared" si="26"/>
        <v>2.3991136295844307E-2</v>
      </c>
      <c r="P95" s="9">
        <f t="shared" si="27"/>
        <v>2.6157622669266956E-2</v>
      </c>
      <c r="Q95" s="18">
        <f t="shared" si="28"/>
        <v>6.5825319952471928E-2</v>
      </c>
      <c r="R95" s="5">
        <f t="shared" si="35"/>
        <v>4.3329727468452992E-3</v>
      </c>
      <c r="S95" s="5">
        <f t="shared" si="36"/>
        <v>0.19040767997436567</v>
      </c>
      <c r="T95" s="19">
        <f t="shared" si="29"/>
        <v>6.5825319952471928E-2</v>
      </c>
      <c r="U95" s="14">
        <f t="shared" si="30"/>
        <v>2.319999999999996E-2</v>
      </c>
      <c r="V95" s="3">
        <f t="shared" si="31"/>
        <v>2.1572799999999958E-2</v>
      </c>
      <c r="W95" s="9">
        <f t="shared" si="32"/>
        <v>2.319999999999996E-2</v>
      </c>
      <c r="X95" s="18">
        <f t="shared" si="33"/>
        <v>5.7047348755222639E-2</v>
      </c>
      <c r="Y95" s="5">
        <f t="shared" si="37"/>
        <v>3.2544000000000019E-3</v>
      </c>
      <c r="Z95" s="5">
        <f t="shared" si="38"/>
        <v>0.16448577740468251</v>
      </c>
      <c r="AA95" s="19">
        <f t="shared" si="34"/>
        <v>5.7047348755222639E-2</v>
      </c>
    </row>
    <row r="96" spans="12:27" x14ac:dyDescent="0.2">
      <c r="L96" s="10">
        <v>6.9999999999998994E-2</v>
      </c>
      <c r="M96" s="11">
        <f t="shared" si="39"/>
        <v>0.93000000000000105</v>
      </c>
      <c r="N96" s="14">
        <f t="shared" si="25"/>
        <v>2.5486567583985348E-2</v>
      </c>
      <c r="O96" s="3">
        <f t="shared" si="26"/>
        <v>2.3316902259916318E-2</v>
      </c>
      <c r="P96" s="9">
        <f t="shared" si="27"/>
        <v>2.5486567583985348E-2</v>
      </c>
      <c r="Q96" s="18">
        <f t="shared" si="28"/>
        <v>6.5873595986085776E-2</v>
      </c>
      <c r="R96" s="5">
        <f t="shared" si="35"/>
        <v>4.339330648138056E-3</v>
      </c>
      <c r="S96" s="5">
        <f t="shared" si="36"/>
        <v>0.19123756321023686</v>
      </c>
      <c r="T96" s="19">
        <f t="shared" si="29"/>
        <v>6.5873595986085776E-2</v>
      </c>
      <c r="U96" s="14">
        <f t="shared" si="30"/>
        <v>2.2799999999999963E-2</v>
      </c>
      <c r="V96" s="3">
        <f t="shared" si="31"/>
        <v>2.1163799999999962E-2</v>
      </c>
      <c r="W96" s="9">
        <f t="shared" si="32"/>
        <v>2.2799999999999963E-2</v>
      </c>
      <c r="X96" s="18">
        <f t="shared" si="33"/>
        <v>5.7204894895454557E-2</v>
      </c>
      <c r="Y96" s="5">
        <f t="shared" si="37"/>
        <v>3.272400000000003E-3</v>
      </c>
      <c r="Z96" s="5">
        <f t="shared" si="38"/>
        <v>0.16540410420604554</v>
      </c>
      <c r="AA96" s="19">
        <f t="shared" si="34"/>
        <v>5.7204894895454557E-2</v>
      </c>
    </row>
    <row r="97" spans="12:27" x14ac:dyDescent="0.2">
      <c r="L97" s="10">
        <v>5.9999999999999103E-2</v>
      </c>
      <c r="M97" s="11">
        <f t="shared" si="39"/>
        <v>0.94000000000000095</v>
      </c>
      <c r="N97" s="14">
        <f t="shared" si="25"/>
        <v>2.481551249870375E-2</v>
      </c>
      <c r="O97" s="3">
        <f t="shared" si="26"/>
        <v>2.2638557086904529E-2</v>
      </c>
      <c r="P97" s="9">
        <f t="shared" si="27"/>
        <v>2.481551249870375E-2</v>
      </c>
      <c r="Q97" s="18">
        <f t="shared" si="28"/>
        <v>6.598417100788978E-2</v>
      </c>
      <c r="R97" s="5">
        <f t="shared" si="35"/>
        <v>4.3539108235984419E-3</v>
      </c>
      <c r="S97" s="5">
        <f t="shared" si="36"/>
        <v>0.19227241011725363</v>
      </c>
      <c r="T97" s="19">
        <f t="shared" si="29"/>
        <v>6.598417100788978E-2</v>
      </c>
      <c r="U97" s="14">
        <f t="shared" si="30"/>
        <v>2.2399999999999965E-2</v>
      </c>
      <c r="V97" s="3">
        <f t="shared" si="31"/>
        <v>2.0751199999999963E-2</v>
      </c>
      <c r="W97" s="9">
        <f t="shared" si="32"/>
        <v>2.2399999999999965E-2</v>
      </c>
      <c r="X97" s="18">
        <f t="shared" si="33"/>
        <v>5.7424733347225941E-2</v>
      </c>
      <c r="Y97" s="5">
        <f t="shared" si="37"/>
        <v>3.297600000000003E-3</v>
      </c>
      <c r="Z97" s="5">
        <f t="shared" si="38"/>
        <v>0.16652737271237336</v>
      </c>
      <c r="AA97" s="19">
        <f t="shared" si="34"/>
        <v>5.7424733347225941E-2</v>
      </c>
    </row>
    <row r="98" spans="12:27" x14ac:dyDescent="0.2">
      <c r="L98" s="10">
        <v>4.9999999999998997E-2</v>
      </c>
      <c r="M98" s="11">
        <f t="shared" si="39"/>
        <v>0.95000000000000095</v>
      </c>
      <c r="N98" s="14">
        <f t="shared" si="25"/>
        <v>2.4144457413422131E-2</v>
      </c>
      <c r="O98" s="3">
        <f t="shared" si="26"/>
        <v>2.1956100776808901E-2</v>
      </c>
      <c r="P98" s="9">
        <f t="shared" si="27"/>
        <v>2.4144457413422131E-2</v>
      </c>
      <c r="Q98" s="18">
        <f t="shared" si="28"/>
        <v>6.615673263717349E-2</v>
      </c>
      <c r="R98" s="5">
        <f t="shared" si="35"/>
        <v>4.3767132732264562E-3</v>
      </c>
      <c r="S98" s="5">
        <f t="shared" si="36"/>
        <v>0.19351119296287864</v>
      </c>
      <c r="T98" s="19">
        <f t="shared" si="29"/>
        <v>6.615673263717349E-2</v>
      </c>
      <c r="U98" s="14">
        <f t="shared" si="30"/>
        <v>2.1999999999999961E-2</v>
      </c>
      <c r="V98" s="3">
        <f t="shared" si="31"/>
        <v>2.0334999999999957E-2</v>
      </c>
      <c r="W98" s="9">
        <f t="shared" si="32"/>
        <v>2.1999999999999961E-2</v>
      </c>
      <c r="X98" s="18">
        <f t="shared" si="33"/>
        <v>5.7706152185014063E-2</v>
      </c>
      <c r="Y98" s="5">
        <f t="shared" si="37"/>
        <v>3.3300000000000035E-3</v>
      </c>
      <c r="Z98" s="5">
        <f t="shared" si="38"/>
        <v>0.16785324068869631</v>
      </c>
      <c r="AA98" s="19">
        <f t="shared" si="34"/>
        <v>5.7706152185014063E-2</v>
      </c>
    </row>
    <row r="99" spans="12:27" x14ac:dyDescent="0.2">
      <c r="L99" s="10">
        <v>3.9999999999999002E-2</v>
      </c>
      <c r="M99" s="11">
        <f t="shared" si="39"/>
        <v>0.96000000000000096</v>
      </c>
      <c r="N99" s="14">
        <f>L99*$C$3+M99*$C$4</f>
        <v>2.3473402328140523E-2</v>
      </c>
      <c r="O99" s="3">
        <f>N99-Q99^2/2</f>
        <v>2.1269533329629473E-2</v>
      </c>
      <c r="P99" s="9">
        <f>IF($E$5="Geometric",O99,N99)</f>
        <v>2.3473402328140523E-2</v>
      </c>
      <c r="Q99" s="18">
        <f t="shared" si="28"/>
        <v>6.639079753265581E-2</v>
      </c>
      <c r="R99" s="5">
        <f t="shared" si="35"/>
        <v>4.4077379970220969E-3</v>
      </c>
      <c r="S99" s="5">
        <f t="shared" si="36"/>
        <v>0.19495232155429709</v>
      </c>
      <c r="T99" s="19">
        <f>IF($F$7="Standard Deviation",Q99,IF($F$7="Variance",R99,IF($F$7="Expected Periodic Losses",S99,"error")))</f>
        <v>6.639079753265581E-2</v>
      </c>
      <c r="U99" s="14">
        <f t="shared" si="30"/>
        <v>2.159999999999996E-2</v>
      </c>
      <c r="V99" s="3">
        <f>U99-X99^2/2</f>
        <v>1.9915199999999959E-2</v>
      </c>
      <c r="W99" s="9">
        <f>IF($I$5="Geometric",V99,U99)</f>
        <v>2.159999999999996E-2</v>
      </c>
      <c r="X99" s="18">
        <f t="shared" si="33"/>
        <v>5.8048255787749588E-2</v>
      </c>
      <c r="Y99" s="5">
        <f t="shared" si="37"/>
        <v>3.3696000000000034E-3</v>
      </c>
      <c r="Z99" s="5">
        <f t="shared" si="38"/>
        <v>0.1693787615416962</v>
      </c>
      <c r="AA99" s="19">
        <f>IF($F$7="Standard Deviation",X99,IF($F$7="Variance",Y99,IF($F$7="Expected Periodic Losses",Z99,"error")))</f>
        <v>5.8048255787749588E-2</v>
      </c>
    </row>
    <row r="100" spans="12:27" x14ac:dyDescent="0.2">
      <c r="L100" s="10">
        <v>2.9999999999999E-2</v>
      </c>
      <c r="M100" s="11">
        <f t="shared" si="39"/>
        <v>0.97000000000000097</v>
      </c>
      <c r="N100" s="14">
        <f>L100*$C$3+M100*$C$4</f>
        <v>2.2802347242858914E-2</v>
      </c>
      <c r="O100" s="3">
        <f>N100-Q100^2/2</f>
        <v>2.0578854745366231E-2</v>
      </c>
      <c r="P100" s="9">
        <f>IF($E$5="Geometric",O100,N100)</f>
        <v>2.2802347242858914E-2</v>
      </c>
      <c r="Q100" s="18">
        <f t="shared" si="28"/>
        <v>6.6685718073552808E-2</v>
      </c>
      <c r="R100" s="5">
        <f t="shared" si="35"/>
        <v>4.4469849949853677E-3</v>
      </c>
      <c r="S100" s="5">
        <f t="shared" si="36"/>
        <v>0.1965936652191298</v>
      </c>
      <c r="T100" s="19">
        <f>IF($F$7="Standard Deviation",Q100,IF($F$7="Variance",R100,IF($F$7="Expected Periodic Losses",S100,"error")))</f>
        <v>6.6685718073552808E-2</v>
      </c>
      <c r="U100" s="14">
        <f t="shared" si="30"/>
        <v>2.1199999999999962E-2</v>
      </c>
      <c r="V100" s="3">
        <f>U100-X100^2/2</f>
        <v>1.9491799999999958E-2</v>
      </c>
      <c r="W100" s="9">
        <f>IF($I$5="Geometric",V100,U100)</f>
        <v>2.1199999999999962E-2</v>
      </c>
      <c r="X100" s="18">
        <f t="shared" si="33"/>
        <v>5.8449978614196298E-2</v>
      </c>
      <c r="Y100" s="5">
        <f t="shared" si="37"/>
        <v>3.4164000000000048E-3</v>
      </c>
      <c r="Z100" s="5">
        <f t="shared" si="38"/>
        <v>0.17110042964070585</v>
      </c>
      <c r="AA100" s="19">
        <f>IF($F$7="Standard Deviation",X100,IF($F$7="Variance",Y100,IF($F$7="Expected Periodic Losses",Z100,"error")))</f>
        <v>5.8449978614196298E-2</v>
      </c>
    </row>
    <row r="101" spans="12:27" x14ac:dyDescent="0.2">
      <c r="L101" s="10">
        <v>1.9999999999999001E-2</v>
      </c>
      <c r="M101" s="11">
        <f t="shared" si="39"/>
        <v>0.98000000000000098</v>
      </c>
      <c r="N101" s="14">
        <f>L101*$C$3+M101*$C$4</f>
        <v>2.2131292157577309E-2</v>
      </c>
      <c r="O101" s="3">
        <f>N101-Q101^2/2</f>
        <v>1.9884065024019175E-2</v>
      </c>
      <c r="P101" s="9">
        <f>IF($E$5="Geometric",O101,N101)</f>
        <v>2.2131292157577309E-2</v>
      </c>
      <c r="Q101" s="18">
        <f t="shared" si="28"/>
        <v>6.704069112946455E-2</v>
      </c>
      <c r="R101" s="5">
        <f t="shared" si="35"/>
        <v>4.4944542671162668E-3</v>
      </c>
      <c r="S101" s="5">
        <f t="shared" si="36"/>
        <v>0.19843258165836106</v>
      </c>
      <c r="T101" s="19">
        <f>IF($F$7="Standard Deviation",Q101,IF($F$7="Variance",R101,IF($F$7="Expected Periodic Losses",S101,"error")))</f>
        <v>6.704069112946455E-2</v>
      </c>
      <c r="U101" s="14">
        <f t="shared" si="30"/>
        <v>2.0799999999999961E-2</v>
      </c>
      <c r="V101" s="3">
        <f>U101-X101^2/2</f>
        <v>1.9064799999999958E-2</v>
      </c>
      <c r="W101" s="9">
        <f>IF($I$5="Geometric",V101,U101)</f>
        <v>2.0799999999999961E-2</v>
      </c>
      <c r="X101" s="18">
        <f t="shared" si="33"/>
        <v>5.8910101001441215E-2</v>
      </c>
      <c r="Y101" s="5">
        <f t="shared" si="37"/>
        <v>3.470400000000005E-3</v>
      </c>
      <c r="Z101" s="5">
        <f t="shared" si="38"/>
        <v>0.17301423229474164</v>
      </c>
      <c r="AA101" s="19">
        <f>IF($F$7="Standard Deviation",X101,IF($F$7="Variance",Y101,IF($F$7="Expected Periodic Losses",Z101,"error")))</f>
        <v>5.8910101001441215E-2</v>
      </c>
    </row>
    <row r="102" spans="12:27" x14ac:dyDescent="0.2">
      <c r="L102" s="10">
        <v>9.9999999999990097E-3</v>
      </c>
      <c r="M102" s="11">
        <f t="shared" si="39"/>
        <v>0.99000000000000099</v>
      </c>
      <c r="N102" s="14">
        <f>L102*$C$3+M102*$C$4</f>
        <v>2.1460237072295701E-2</v>
      </c>
      <c r="O102" s="3">
        <f>N102-Q102^2/2</f>
        <v>1.9185164165588305E-2</v>
      </c>
      <c r="P102" s="9">
        <f>IF($E$5="Geometric",O102,N102)</f>
        <v>2.1460237072295701E-2</v>
      </c>
      <c r="Q102" s="18">
        <f t="shared" si="28"/>
        <v>6.7454768648441688E-2</v>
      </c>
      <c r="R102" s="5">
        <f t="shared" si="35"/>
        <v>4.5501458134147915E-3</v>
      </c>
      <c r="S102" s="5">
        <f t="shared" si="36"/>
        <v>0.20046595178107746</v>
      </c>
      <c r="T102" s="19">
        <f>IF($F$7="Standard Deviation",Q102,IF($F$7="Variance",R102,IF($F$7="Expected Periodic Losses",S102,"error")))</f>
        <v>6.7454768648441688E-2</v>
      </c>
      <c r="U102" s="14">
        <f t="shared" si="30"/>
        <v>2.039999999999996E-2</v>
      </c>
      <c r="V102" s="3">
        <f>U102-X102^2/2</f>
        <v>1.8634199999999958E-2</v>
      </c>
      <c r="W102" s="9">
        <f>IF($I$5="Geometric",V102,U102)</f>
        <v>2.039999999999996E-2</v>
      </c>
      <c r="X102" s="18">
        <f t="shared" si="33"/>
        <v>5.942726646918909E-2</v>
      </c>
      <c r="Y102" s="5">
        <f t="shared" si="37"/>
        <v>3.5316000000000058E-3</v>
      </c>
      <c r="Z102" s="5">
        <f t="shared" si="38"/>
        <v>0.17511570668363213</v>
      </c>
      <c r="AA102" s="19">
        <f>IF($F$7="Standard Deviation",X102,IF($F$7="Variance",Y102,IF($F$7="Expected Periodic Losses",Z102,"error")))</f>
        <v>5.942726646918909E-2</v>
      </c>
    </row>
    <row r="103" spans="12:27" ht="13.5" thickBot="1" x14ac:dyDescent="0.25">
      <c r="L103" s="12">
        <v>0</v>
      </c>
      <c r="M103" s="13">
        <f t="shared" si="39"/>
        <v>1</v>
      </c>
      <c r="N103" s="15">
        <f>L103*$C$3+M103*$C$4</f>
        <v>2.0789181987014162E-2</v>
      </c>
      <c r="O103" s="16">
        <f>N103-Q103^2/2</f>
        <v>1.8482152170073693E-2</v>
      </c>
      <c r="P103" s="17">
        <f>IF($E$5="Geometric",O103,N103)</f>
        <v>2.0789181987014162E-2</v>
      </c>
      <c r="Q103" s="20">
        <f t="shared" si="28"/>
        <v>6.792686974887728E-2</v>
      </c>
      <c r="R103" s="21">
        <f t="shared" si="35"/>
        <v>4.6140596338809393E-3</v>
      </c>
      <c r="S103" s="21">
        <f t="shared" si="36"/>
        <v>0.20269021948679211</v>
      </c>
      <c r="T103" s="22">
        <f>IF($F$7="Standard Deviation",Q103,IF($F$7="Variance",R103,IF($F$7="Expected Periodic Losses",S103,"error")))</f>
        <v>6.792686974887728E-2</v>
      </c>
      <c r="U103" s="15">
        <f t="shared" si="30"/>
        <v>0.02</v>
      </c>
      <c r="V103" s="16">
        <f>U103-X103^2/2</f>
        <v>1.8200000000000001E-2</v>
      </c>
      <c r="W103" s="17">
        <f>IF($I$5="Geometric",V103,U103)</f>
        <v>0.02</v>
      </c>
      <c r="X103" s="20">
        <f t="shared" si="33"/>
        <v>0.06</v>
      </c>
      <c r="Y103" s="21">
        <f t="shared" si="37"/>
        <v>3.5999999999999999E-3</v>
      </c>
      <c r="Z103" s="21">
        <f t="shared" si="38"/>
        <v>0.1774</v>
      </c>
      <c r="AA103" s="22">
        <f>IF($F$7="Standard Deviation",X103,IF($F$7="Variance",Y103,IF($F$7="Expected Periodic Losses",Z103,"error")))</f>
        <v>0.06</v>
      </c>
    </row>
  </sheetData>
  <mergeCells count="9">
    <mergeCell ref="D8:E8"/>
    <mergeCell ref="F8:G8"/>
    <mergeCell ref="U1:AA1"/>
    <mergeCell ref="L1:M1"/>
    <mergeCell ref="B1:E1"/>
    <mergeCell ref="F7:G7"/>
    <mergeCell ref="D7:E7"/>
    <mergeCell ref="F1:I1"/>
    <mergeCell ref="N1:T1"/>
  </mergeCells>
  <phoneticPr fontId="3" type="noConversion"/>
  <dataValidations count="3">
    <dataValidation type="list" allowBlank="1" showInputMessage="1" showErrorMessage="1" sqref="F7" xr:uid="{00000000-0002-0000-0000-000000000000}">
      <formula1>"Standard Deviation, Variance, Expected Periodic Losses"</formula1>
    </dataValidation>
    <dataValidation type="list" allowBlank="1" showInputMessage="1" showErrorMessage="1" sqref="E5:E6 I5:I6" xr:uid="{00000000-0002-0000-0000-000001000000}">
      <formula1>"Arithmetic, Geometric"</formula1>
    </dataValidation>
    <dataValidation type="list" allowBlank="1" showInputMessage="1" showErrorMessage="1" sqref="F8:G8" xr:uid="{00000000-0002-0000-0000-000002000000}">
      <formula1>"Nominal, Real"</formula1>
    </dataValidation>
  </dataValidations>
  <printOptions horizontalCentered="1" verticalCentered="1"/>
  <pageMargins left="0.25" right="0.25" top="0.25" bottom="0.25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4"/>
  <sheetViews>
    <sheetView workbookViewId="0">
      <pane ySplit="2" topLeftCell="A70" activePane="bottomLeft" state="frozen"/>
      <selection pane="bottomLeft" activeCell="A105" sqref="A105"/>
    </sheetView>
  </sheetViews>
  <sheetFormatPr defaultColWidth="9.140625" defaultRowHeight="12.75" x14ac:dyDescent="0.2"/>
  <cols>
    <col min="1" max="1" width="6.28515625" style="4" bestFit="1" customWidth="1"/>
    <col min="2" max="2" width="10.28515625" style="4" bestFit="1" customWidth="1"/>
    <col min="3" max="3" width="13.85546875" style="4" bestFit="1" customWidth="1"/>
    <col min="4" max="4" width="7.85546875" style="4" bestFit="1" customWidth="1"/>
    <col min="5" max="5" width="10.28515625" style="4" bestFit="1" customWidth="1"/>
    <col min="6" max="6" width="13.85546875" style="4" bestFit="1" customWidth="1"/>
    <col min="7" max="7" width="8.85546875" customWidth="1"/>
    <col min="8" max="16384" width="9.140625" style="4"/>
  </cols>
  <sheetData>
    <row r="1" spans="1:7" x14ac:dyDescent="0.2">
      <c r="B1" s="51" t="s">
        <v>24</v>
      </c>
      <c r="C1" s="51"/>
      <c r="D1" s="51"/>
      <c r="E1" s="51" t="str">
        <f>'Efficient Frontier'!F8</f>
        <v>Real</v>
      </c>
      <c r="F1" s="51"/>
      <c r="G1" s="4"/>
    </row>
    <row r="2" spans="1:7" s="2" customFormat="1" x14ac:dyDescent="0.2">
      <c r="A2" s="2" t="s">
        <v>26</v>
      </c>
      <c r="B2" s="2" t="s">
        <v>17</v>
      </c>
      <c r="C2" s="2" t="s">
        <v>18</v>
      </c>
      <c r="D2" s="2" t="s">
        <v>23</v>
      </c>
      <c r="E2" s="2" t="s">
        <v>17</v>
      </c>
      <c r="F2" s="2" t="s">
        <v>18</v>
      </c>
    </row>
    <row r="3" spans="1:7" x14ac:dyDescent="0.2">
      <c r="A3" s="4">
        <v>1926</v>
      </c>
      <c r="B3" s="5">
        <v>8.3898483078348907E-2</v>
      </c>
      <c r="C3" s="5">
        <v>5.3770110006227598E-2</v>
      </c>
      <c r="D3" s="5">
        <v>-1.1173184590433E-2</v>
      </c>
      <c r="E3" s="5">
        <f>IF($E$1="Nominal",B3,IF($E$1="Real",((1+B3)/(1+$D3))-1,"error"))</f>
        <v>9.6145923823277135E-2</v>
      </c>
      <c r="F3" s="5">
        <f>IF($E$1="Nominal",C3,IF($E$1="Real",((1+C3)/(1+$D3))-1,"error"))</f>
        <v>6.5677117149944397E-2</v>
      </c>
      <c r="G3" s="4"/>
    </row>
    <row r="4" spans="1:7" x14ac:dyDescent="0.2">
      <c r="A4" s="4">
        <v>1927</v>
      </c>
      <c r="B4" s="5">
        <v>0.33482623829831798</v>
      </c>
      <c r="C4" s="5">
        <v>4.5235903707994601E-2</v>
      </c>
      <c r="D4" s="5">
        <v>-2.2598870082945501E-2</v>
      </c>
      <c r="E4" s="5">
        <f t="shared" ref="E4:E67" si="0">IF($E$1="Nominal",B4,IF($E$1="Real",((1+B4)/(1+$D4))-1,"error"))</f>
        <v>0.36568927274679508</v>
      </c>
      <c r="F4" s="5">
        <f t="shared" ref="F4:F67" si="1">IF($E$1="Nominal",C4,IF($E$1="Real",((1+C4)/(1+$D4))-1,"error"))</f>
        <v>6.9403207868909078E-2</v>
      </c>
      <c r="G4" s="4"/>
    </row>
    <row r="5" spans="1:7" x14ac:dyDescent="0.2">
      <c r="A5" s="4">
        <v>1928</v>
      </c>
      <c r="B5" s="5">
        <v>0.38385125797571401</v>
      </c>
      <c r="C5" s="5">
        <v>9.2084677092201198E-3</v>
      </c>
      <c r="D5" s="5">
        <v>-1.15606938424807E-2</v>
      </c>
      <c r="E5" s="5">
        <f t="shared" si="0"/>
        <v>0.40003665309034298</v>
      </c>
      <c r="F5" s="5">
        <f t="shared" si="1"/>
        <v>2.1012075726166035E-2</v>
      </c>
      <c r="G5" s="4"/>
    </row>
    <row r="6" spans="1:7" x14ac:dyDescent="0.2">
      <c r="A6" s="4">
        <v>1929</v>
      </c>
      <c r="B6" s="5">
        <v>-0.15192806369834</v>
      </c>
      <c r="C6" s="5">
        <v>6.0138191596760003E-2</v>
      </c>
      <c r="D6" s="5">
        <v>5.8479530597344001E-3</v>
      </c>
      <c r="E6" s="5">
        <f t="shared" si="0"/>
        <v>-0.15685871435948984</v>
      </c>
      <c r="F6" s="5">
        <f t="shared" si="1"/>
        <v>5.3974597623704268E-2</v>
      </c>
      <c r="G6" s="4"/>
    </row>
    <row r="7" spans="1:7" x14ac:dyDescent="0.2">
      <c r="A7" s="4">
        <v>1930</v>
      </c>
      <c r="B7" s="5">
        <v>-0.28799028169945901</v>
      </c>
      <c r="C7" s="5">
        <v>6.7151105314348994E-2</v>
      </c>
      <c r="D7" s="5">
        <v>-6.3953487255105607E-2</v>
      </c>
      <c r="E7" s="5">
        <f t="shared" si="0"/>
        <v>-0.23934365589096673</v>
      </c>
      <c r="F7" s="5">
        <f t="shared" si="1"/>
        <v>0.14006204903749819</v>
      </c>
      <c r="G7" s="4"/>
    </row>
    <row r="8" spans="1:7" x14ac:dyDescent="0.2">
      <c r="A8" s="4">
        <v>1931</v>
      </c>
      <c r="B8" s="5">
        <v>-0.435242334097107</v>
      </c>
      <c r="C8" s="5">
        <v>-2.3201613997040599E-2</v>
      </c>
      <c r="D8" s="5">
        <v>-9.3167701771339401E-2</v>
      </c>
      <c r="E8" s="5">
        <f t="shared" si="0"/>
        <v>-0.37721928629356383</v>
      </c>
      <c r="F8" s="5">
        <f t="shared" si="1"/>
        <v>7.7154384455610403E-2</v>
      </c>
      <c r="G8" s="4"/>
    </row>
    <row r="9" spans="1:7" x14ac:dyDescent="0.2">
      <c r="A9" s="4">
        <v>1932</v>
      </c>
      <c r="B9" s="5">
        <v>-8.6243940778588907E-2</v>
      </c>
      <c r="C9" s="5">
        <v>8.8112057170595406E-2</v>
      </c>
      <c r="D9" s="5">
        <v>-0.102739726098865</v>
      </c>
      <c r="E9" s="5">
        <f t="shared" si="0"/>
        <v>1.8384615701924734E-2</v>
      </c>
      <c r="F9" s="5">
        <f t="shared" si="1"/>
        <v>0.2127050409126765</v>
      </c>
      <c r="G9" s="4"/>
    </row>
    <row r="10" spans="1:7" x14ac:dyDescent="0.2">
      <c r="A10" s="4">
        <v>1933</v>
      </c>
      <c r="B10" s="5">
        <v>0.56651403824948798</v>
      </c>
      <c r="C10" s="5">
        <v>1.8270899721234201E-2</v>
      </c>
      <c r="D10" s="5">
        <v>7.6335873460990902E-3</v>
      </c>
      <c r="E10" s="5">
        <f t="shared" si="0"/>
        <v>0.55464650833579876</v>
      </c>
      <c r="F10" s="5">
        <f t="shared" si="1"/>
        <v>1.0556726679934902E-2</v>
      </c>
      <c r="G10" s="4"/>
    </row>
    <row r="11" spans="1:7" x14ac:dyDescent="0.2">
      <c r="A11" s="4">
        <v>1934</v>
      </c>
      <c r="B11" s="5">
        <v>4.0892362633353899E-2</v>
      </c>
      <c r="C11" s="5">
        <v>8.9963502373399798E-2</v>
      </c>
      <c r="D11" s="5">
        <v>1.5151516049302999E-2</v>
      </c>
      <c r="E11" s="5">
        <f t="shared" si="0"/>
        <v>2.535665482156535E-2</v>
      </c>
      <c r="F11" s="5">
        <f t="shared" si="1"/>
        <v>7.3695389448114046E-2</v>
      </c>
      <c r="G11" s="4"/>
    </row>
    <row r="12" spans="1:7" x14ac:dyDescent="0.2">
      <c r="A12" s="4">
        <v>1935</v>
      </c>
      <c r="B12" s="5">
        <v>0.44431310339522501</v>
      </c>
      <c r="C12" s="5">
        <v>7.0066182530383395E-2</v>
      </c>
      <c r="D12" s="5">
        <v>2.98507456072412E-2</v>
      </c>
      <c r="E12" s="5">
        <f t="shared" si="0"/>
        <v>0.40244895637144018</v>
      </c>
      <c r="F12" s="5">
        <f t="shared" si="1"/>
        <v>3.9049772109869707E-2</v>
      </c>
      <c r="G12" s="4"/>
    </row>
    <row r="13" spans="1:7" x14ac:dyDescent="0.2">
      <c r="A13" s="4">
        <v>1936</v>
      </c>
      <c r="B13" s="5">
        <v>0.32318248463502802</v>
      </c>
      <c r="C13" s="5">
        <v>3.0569778336188898E-2</v>
      </c>
      <c r="D13" s="5">
        <v>1.4492753945454901E-2</v>
      </c>
      <c r="E13" s="5">
        <f t="shared" si="0"/>
        <v>0.3042798772973494</v>
      </c>
      <c r="F13" s="5">
        <f t="shared" si="1"/>
        <v>1.5847352608689302E-2</v>
      </c>
      <c r="G13" s="4"/>
    </row>
    <row r="14" spans="1:7" x14ac:dyDescent="0.2">
      <c r="A14" s="4">
        <v>1937</v>
      </c>
      <c r="B14" s="5">
        <v>-0.34736267187279402</v>
      </c>
      <c r="C14" s="5">
        <v>1.5581317292904E-2</v>
      </c>
      <c r="D14" s="5">
        <v>2.8571428962181698E-2</v>
      </c>
      <c r="E14" s="5">
        <f t="shared" si="0"/>
        <v>-0.3654914867840432</v>
      </c>
      <c r="F14" s="5">
        <f t="shared" si="1"/>
        <v>-1.2629275229222081E-2</v>
      </c>
      <c r="G14" s="4"/>
    </row>
    <row r="15" spans="1:7" x14ac:dyDescent="0.2">
      <c r="A15" s="4">
        <v>1938</v>
      </c>
      <c r="B15" s="5">
        <v>0.28162990548016298</v>
      </c>
      <c r="C15" s="5">
        <v>6.23030475364112E-2</v>
      </c>
      <c r="D15" s="5">
        <v>-2.7777778830841E-2</v>
      </c>
      <c r="E15" s="5">
        <f t="shared" si="0"/>
        <v>0.3182479042074573</v>
      </c>
      <c r="F15" s="5">
        <f t="shared" si="1"/>
        <v>9.2654564363818359E-2</v>
      </c>
      <c r="G15" s="4"/>
    </row>
    <row r="16" spans="1:7" x14ac:dyDescent="0.2">
      <c r="A16" s="4">
        <v>1939</v>
      </c>
      <c r="B16" s="5">
        <v>2.82556984709668E-2</v>
      </c>
      <c r="C16" s="5">
        <v>4.5243852443176399E-2</v>
      </c>
      <c r="D16" s="5">
        <v>-1.1016263457008801E-9</v>
      </c>
      <c r="E16" s="5">
        <f t="shared" si="0"/>
        <v>2.825569960372043E-2</v>
      </c>
      <c r="F16" s="5">
        <f t="shared" si="1"/>
        <v>4.5243853594644667E-2</v>
      </c>
      <c r="G16" s="4"/>
    </row>
    <row r="17" spans="1:7" x14ac:dyDescent="0.2">
      <c r="A17" s="4">
        <v>1940</v>
      </c>
      <c r="B17" s="5">
        <v>-7.09463243204035E-2</v>
      </c>
      <c r="C17" s="5">
        <v>2.96141256064264E-2</v>
      </c>
      <c r="D17" s="5">
        <v>7.1428569732801001E-3</v>
      </c>
      <c r="E17" s="5">
        <f t="shared" si="0"/>
        <v>-7.7535357325932308E-2</v>
      </c>
      <c r="F17" s="5">
        <f t="shared" si="1"/>
        <v>2.231189793737709E-2</v>
      </c>
      <c r="G17" s="4"/>
    </row>
    <row r="18" spans="1:7" x14ac:dyDescent="0.2">
      <c r="A18" s="4">
        <v>1941</v>
      </c>
      <c r="B18" s="5">
        <v>-0.100780292232219</v>
      </c>
      <c r="C18" s="5">
        <v>4.9502080843706296E-3</v>
      </c>
      <c r="D18" s="5">
        <v>9.9290780456805297E-2</v>
      </c>
      <c r="E18" s="5">
        <f t="shared" si="0"/>
        <v>-0.18200013703916051</v>
      </c>
      <c r="F18" s="5">
        <f t="shared" si="1"/>
        <v>-8.5819488391626342E-2</v>
      </c>
      <c r="G18" s="4"/>
    </row>
    <row r="19" spans="1:7" x14ac:dyDescent="0.2">
      <c r="A19" s="4">
        <v>1942</v>
      </c>
      <c r="B19" s="5">
        <v>0.161224960199017</v>
      </c>
      <c r="C19" s="5">
        <v>1.9363238282572099E-2</v>
      </c>
      <c r="D19" s="5">
        <v>9.0322580665645094E-2</v>
      </c>
      <c r="E19" s="5">
        <f t="shared" si="0"/>
        <v>6.5028809629977369E-2</v>
      </c>
      <c r="F19" s="5">
        <f t="shared" si="1"/>
        <v>-6.5081053663725963E-2</v>
      </c>
      <c r="G19" s="4"/>
    </row>
    <row r="20" spans="1:7" x14ac:dyDescent="0.2">
      <c r="A20" s="4">
        <v>1943</v>
      </c>
      <c r="B20" s="5">
        <v>0.284267189871869</v>
      </c>
      <c r="C20" s="5">
        <v>2.81003668220834E-2</v>
      </c>
      <c r="D20" s="5">
        <v>2.9585798439667702E-2</v>
      </c>
      <c r="E20" s="5">
        <f t="shared" si="0"/>
        <v>0.24736296073447184</v>
      </c>
      <c r="F20" s="5">
        <f t="shared" si="1"/>
        <v>-1.4427468015152378E-3</v>
      </c>
      <c r="G20" s="4"/>
    </row>
    <row r="21" spans="1:7" x14ac:dyDescent="0.2">
      <c r="A21" s="4">
        <v>1944</v>
      </c>
      <c r="B21" s="5">
        <v>0.214907383492044</v>
      </c>
      <c r="C21" s="5">
        <v>1.7952361955743599E-2</v>
      </c>
      <c r="D21" s="5">
        <v>2.2988505902784801E-2</v>
      </c>
      <c r="E21" s="5">
        <f t="shared" si="0"/>
        <v>0.1876060937946622</v>
      </c>
      <c r="F21" s="5">
        <f t="shared" si="1"/>
        <v>-4.9229721722012787E-3</v>
      </c>
      <c r="G21" s="4"/>
    </row>
    <row r="22" spans="1:7" x14ac:dyDescent="0.2">
      <c r="A22" s="4">
        <v>1945</v>
      </c>
      <c r="B22" s="5">
        <v>0.38495633744874203</v>
      </c>
      <c r="C22" s="5">
        <v>2.2189430858581299E-2</v>
      </c>
      <c r="D22" s="5">
        <v>2.24719103542372E-2</v>
      </c>
      <c r="E22" s="5">
        <f t="shared" si="0"/>
        <v>0.35451773630526584</v>
      </c>
      <c r="F22" s="5">
        <f t="shared" si="1"/>
        <v>-2.7627115502670829E-4</v>
      </c>
      <c r="G22" s="4"/>
    </row>
    <row r="23" spans="1:7" x14ac:dyDescent="0.2">
      <c r="A23" s="4">
        <v>1946</v>
      </c>
      <c r="B23" s="5">
        <v>-6.1740523342498799E-2</v>
      </c>
      <c r="C23" s="5">
        <v>1.00453335843578E-2</v>
      </c>
      <c r="D23" s="5">
        <v>0.181318682159817</v>
      </c>
      <c r="E23" s="5">
        <f t="shared" si="0"/>
        <v>-0.20575244358103961</v>
      </c>
      <c r="F23" s="5">
        <f t="shared" si="1"/>
        <v>-0.14498488101645723</v>
      </c>
      <c r="G23" s="4"/>
    </row>
    <row r="24" spans="1:7" x14ac:dyDescent="0.2">
      <c r="A24" s="4">
        <v>1947</v>
      </c>
      <c r="B24" s="5">
        <v>3.5848894119038202E-2</v>
      </c>
      <c r="C24" s="5">
        <v>9.1096175941418594E-3</v>
      </c>
      <c r="D24" s="5">
        <v>8.8372092907330196E-2</v>
      </c>
      <c r="E24" s="5">
        <f t="shared" si="0"/>
        <v>-4.8258494618314329E-2</v>
      </c>
      <c r="F24" s="5">
        <f t="shared" si="1"/>
        <v>-7.2826633308335942E-2</v>
      </c>
      <c r="G24" s="4"/>
    </row>
    <row r="25" spans="1:7" x14ac:dyDescent="0.2">
      <c r="A25" s="4">
        <v>1948</v>
      </c>
      <c r="B25" s="5">
        <v>2.10895574090804E-2</v>
      </c>
      <c r="C25" s="5">
        <v>1.8476263603285598E-2</v>
      </c>
      <c r="D25" s="5">
        <v>2.9914531167561698E-2</v>
      </c>
      <c r="E25" s="5">
        <f t="shared" si="0"/>
        <v>-8.5686467094283625E-3</v>
      </c>
      <c r="F25" s="5">
        <f t="shared" si="1"/>
        <v>-1.1106035712797557E-2</v>
      </c>
      <c r="G25" s="4"/>
    </row>
    <row r="26" spans="1:7" x14ac:dyDescent="0.2">
      <c r="A26" s="4">
        <v>1949</v>
      </c>
      <c r="B26" s="5">
        <v>0.20217960398737</v>
      </c>
      <c r="C26" s="5">
        <v>2.3231030241639399E-2</v>
      </c>
      <c r="D26" s="5">
        <v>-2.07468872006695E-2</v>
      </c>
      <c r="E26" s="5">
        <f t="shared" si="0"/>
        <v>0.22764950989103649</v>
      </c>
      <c r="F26" s="5">
        <f t="shared" si="1"/>
        <v>4.490965294620497E-2</v>
      </c>
      <c r="G26" s="4"/>
    </row>
    <row r="27" spans="1:7" x14ac:dyDescent="0.2">
      <c r="A27" s="4">
        <v>1950</v>
      </c>
      <c r="B27" s="5">
        <v>0.29610496102878803</v>
      </c>
      <c r="C27" s="5">
        <v>7.0123549824359097E-3</v>
      </c>
      <c r="D27" s="5">
        <v>5.9322032928727002E-2</v>
      </c>
      <c r="E27" s="5">
        <f t="shared" si="0"/>
        <v>0.22352308433104429</v>
      </c>
      <c r="F27" s="5">
        <f t="shared" si="1"/>
        <v>-4.9380336026495719E-2</v>
      </c>
      <c r="G27" s="4"/>
    </row>
    <row r="28" spans="1:7" x14ac:dyDescent="0.2">
      <c r="A28" s="4">
        <v>1951</v>
      </c>
      <c r="B28" s="5">
        <v>0.20681888890524</v>
      </c>
      <c r="C28" s="5">
        <v>3.6198375734095602E-3</v>
      </c>
      <c r="D28" s="5">
        <v>6.0000001981501898E-2</v>
      </c>
      <c r="E28" s="5">
        <f t="shared" si="0"/>
        <v>0.13850838363139961</v>
      </c>
      <c r="F28" s="5">
        <f t="shared" si="1"/>
        <v>-5.3188834247828831E-2</v>
      </c>
      <c r="G28" s="4"/>
    </row>
    <row r="29" spans="1:7" x14ac:dyDescent="0.2">
      <c r="A29" s="4">
        <v>1952</v>
      </c>
      <c r="B29" s="5">
        <v>0.134165604655541</v>
      </c>
      <c r="C29" s="5">
        <v>1.6331738295854301E-2</v>
      </c>
      <c r="D29" s="5">
        <v>7.54716965116953E-3</v>
      </c>
      <c r="E29" s="5">
        <f t="shared" si="0"/>
        <v>0.125669982327685</v>
      </c>
      <c r="F29" s="5">
        <f t="shared" si="1"/>
        <v>8.7187666337509295E-3</v>
      </c>
      <c r="G29" s="4"/>
    </row>
    <row r="30" spans="1:7" x14ac:dyDescent="0.2">
      <c r="A30" s="4">
        <v>1953</v>
      </c>
      <c r="B30" s="5">
        <v>6.7148379359010003E-3</v>
      </c>
      <c r="C30" s="5">
        <v>3.2323635693735503E-2</v>
      </c>
      <c r="D30" s="5">
        <v>7.4906361015489899E-3</v>
      </c>
      <c r="E30" s="5">
        <f t="shared" si="0"/>
        <v>-7.7003015000709496E-4</v>
      </c>
      <c r="F30" s="5">
        <f t="shared" si="1"/>
        <v>2.4648367639700464E-2</v>
      </c>
      <c r="G30" s="4"/>
    </row>
    <row r="31" spans="1:7" x14ac:dyDescent="0.2">
      <c r="A31" s="4">
        <v>1954</v>
      </c>
      <c r="B31" s="5">
        <v>0.49977734501384602</v>
      </c>
      <c r="C31" s="5">
        <v>2.68241133092539E-2</v>
      </c>
      <c r="D31" s="5">
        <v>-7.4349439987871904E-3</v>
      </c>
      <c r="E31" s="5">
        <f t="shared" si="0"/>
        <v>0.51101163187837795</v>
      </c>
      <c r="F31" s="5">
        <f t="shared" si="1"/>
        <v>3.4515679451845749E-2</v>
      </c>
      <c r="G31" s="4"/>
    </row>
    <row r="32" spans="1:7" x14ac:dyDescent="0.2">
      <c r="A32" s="4">
        <v>1955</v>
      </c>
      <c r="B32" s="5">
        <v>0.25214167883414201</v>
      </c>
      <c r="C32" s="5">
        <v>-6.5048765842497004E-3</v>
      </c>
      <c r="D32" s="5">
        <v>3.7453178362640799E-3</v>
      </c>
      <c r="E32" s="5">
        <f t="shared" si="0"/>
        <v>0.24746950903176956</v>
      </c>
      <c r="F32" s="5">
        <f t="shared" si="1"/>
        <v>-1.0211947431654989E-2</v>
      </c>
      <c r="G32" s="4"/>
    </row>
    <row r="33" spans="1:7" x14ac:dyDescent="0.2">
      <c r="A33" s="4">
        <v>1956</v>
      </c>
      <c r="B33" s="5">
        <v>8.2647745060050404E-2</v>
      </c>
      <c r="C33" s="5">
        <v>-4.2108980640140903E-3</v>
      </c>
      <c r="D33" s="5">
        <v>2.9850745977941101E-2</v>
      </c>
      <c r="E33" s="5">
        <f t="shared" si="0"/>
        <v>5.1266651297099841E-2</v>
      </c>
      <c r="F33" s="5">
        <f t="shared" si="1"/>
        <v>-3.307435002109016E-2</v>
      </c>
      <c r="G33" s="4"/>
    </row>
    <row r="34" spans="1:7" x14ac:dyDescent="0.2">
      <c r="A34" s="4">
        <v>1957</v>
      </c>
      <c r="B34" s="5">
        <v>-0.100469022990861</v>
      </c>
      <c r="C34" s="5">
        <v>7.8385283550163304E-2</v>
      </c>
      <c r="D34" s="5">
        <v>2.89855066298947E-2</v>
      </c>
      <c r="E34" s="5">
        <f t="shared" si="0"/>
        <v>-0.1258079232279391</v>
      </c>
      <c r="F34" s="5">
        <f t="shared" si="1"/>
        <v>4.8008233937192557E-2</v>
      </c>
      <c r="G34" s="4"/>
    </row>
    <row r="35" spans="1:7" x14ac:dyDescent="0.2">
      <c r="A35" s="4">
        <v>1958</v>
      </c>
      <c r="B35" s="5">
        <v>0.45021991796657601</v>
      </c>
      <c r="C35" s="5">
        <v>-1.2884973415683201E-2</v>
      </c>
      <c r="D35" s="5">
        <v>1.7605634572750401E-2</v>
      </c>
      <c r="E35" s="5">
        <f t="shared" si="0"/>
        <v>0.42512960688888279</v>
      </c>
      <c r="F35" s="5">
        <f t="shared" si="1"/>
        <v>-2.9963088796413073E-2</v>
      </c>
      <c r="G35" s="4"/>
    </row>
    <row r="36" spans="1:7" x14ac:dyDescent="0.2">
      <c r="A36" s="4">
        <v>1959</v>
      </c>
      <c r="B36" s="5">
        <v>0.126686827044764</v>
      </c>
      <c r="C36" s="5">
        <v>-3.9063583510663396E-3</v>
      </c>
      <c r="D36" s="5">
        <v>1.7301038913637701E-2</v>
      </c>
      <c r="E36" s="5">
        <f t="shared" si="0"/>
        <v>0.10752548552190411</v>
      </c>
      <c r="F36" s="5">
        <f t="shared" si="1"/>
        <v>-2.0846727225749317E-2</v>
      </c>
      <c r="G36" s="4"/>
    </row>
    <row r="37" spans="1:7" x14ac:dyDescent="0.2">
      <c r="A37" s="4">
        <v>1960</v>
      </c>
      <c r="B37" s="5">
        <v>1.1584243024978E-2</v>
      </c>
      <c r="C37" s="5">
        <v>0.117561462866872</v>
      </c>
      <c r="D37" s="5">
        <v>1.3605442629001799E-2</v>
      </c>
      <c r="E37" s="5">
        <f t="shared" si="0"/>
        <v>-1.994069407107113E-3</v>
      </c>
      <c r="F37" s="5">
        <f t="shared" si="1"/>
        <v>0.10256063737013688</v>
      </c>
      <c r="G37" s="4"/>
    </row>
    <row r="38" spans="1:7" x14ac:dyDescent="0.2">
      <c r="A38" s="4">
        <v>1961</v>
      </c>
      <c r="B38" s="5">
        <v>0.26945797511508501</v>
      </c>
      <c r="C38" s="5">
        <v>1.8492575202738899E-2</v>
      </c>
      <c r="D38" s="5">
        <v>6.7114097326659303E-3</v>
      </c>
      <c r="E38" s="5">
        <f t="shared" si="0"/>
        <v>0.26099492152591353</v>
      </c>
      <c r="F38" s="5">
        <f t="shared" si="1"/>
        <v>1.1702624363025382E-2</v>
      </c>
      <c r="G38" s="4"/>
    </row>
    <row r="39" spans="1:7" x14ac:dyDescent="0.2">
      <c r="A39" s="4">
        <v>1962</v>
      </c>
      <c r="B39" s="5">
        <v>-0.101754861880897</v>
      </c>
      <c r="C39" s="5">
        <v>5.5641087468275299E-2</v>
      </c>
      <c r="D39" s="5">
        <v>1.33333325448486E-2</v>
      </c>
      <c r="E39" s="5">
        <f t="shared" si="0"/>
        <v>-0.11357387616641135</v>
      </c>
      <c r="F39" s="5">
        <f t="shared" si="1"/>
        <v>4.1751073970079045E-2</v>
      </c>
      <c r="G39" s="4"/>
    </row>
    <row r="40" spans="1:7" x14ac:dyDescent="0.2">
      <c r="A40" s="4">
        <v>1963</v>
      </c>
      <c r="B40" s="5">
        <v>0.20977963420849099</v>
      </c>
      <c r="C40" s="5">
        <v>1.6407080979535801E-2</v>
      </c>
      <c r="D40" s="5">
        <v>1.6447369128213599E-2</v>
      </c>
      <c r="E40" s="5">
        <f t="shared" si="0"/>
        <v>0.19020391114406099</v>
      </c>
      <c r="F40" s="5">
        <f t="shared" si="1"/>
        <v>-3.9636236859319496E-5</v>
      </c>
      <c r="G40" s="4"/>
    </row>
    <row r="41" spans="1:7" x14ac:dyDescent="0.2">
      <c r="A41" s="4">
        <v>1964</v>
      </c>
      <c r="B41" s="5">
        <v>0.16125933331464101</v>
      </c>
      <c r="C41" s="5">
        <v>4.0433663003450797E-2</v>
      </c>
      <c r="D41" s="5">
        <v>9.7087370011577096E-3</v>
      </c>
      <c r="E41" s="5">
        <f t="shared" si="0"/>
        <v>0.1500933791695116</v>
      </c>
      <c r="F41" s="5">
        <f t="shared" si="1"/>
        <v>3.0429494047507388E-2</v>
      </c>
      <c r="G41" s="4"/>
    </row>
    <row r="42" spans="1:7" x14ac:dyDescent="0.2">
      <c r="A42" s="4">
        <v>1965</v>
      </c>
      <c r="B42" s="5">
        <v>0.144630822186298</v>
      </c>
      <c r="C42" s="5">
        <v>1.0184278067063599E-2</v>
      </c>
      <c r="D42" s="5">
        <v>1.9230768996140402E-2</v>
      </c>
      <c r="E42" s="5">
        <f t="shared" si="0"/>
        <v>0.12303401447904339</v>
      </c>
      <c r="F42" s="5">
        <f t="shared" si="1"/>
        <v>-8.875802423024326E-3</v>
      </c>
      <c r="G42" s="4"/>
    </row>
    <row r="43" spans="1:7" x14ac:dyDescent="0.2">
      <c r="A43" s="4">
        <v>1966</v>
      </c>
      <c r="B43" s="5">
        <v>-8.7402651524107297E-2</v>
      </c>
      <c r="C43" s="5">
        <v>4.6880855578307602E-2</v>
      </c>
      <c r="D43" s="5">
        <v>3.4591195111199E-2</v>
      </c>
      <c r="E43" s="5">
        <f t="shared" si="0"/>
        <v>-0.11791502499902318</v>
      </c>
      <c r="F43" s="5">
        <f t="shared" si="1"/>
        <v>1.1878759963531049E-2</v>
      </c>
      <c r="G43" s="4"/>
    </row>
    <row r="44" spans="1:7" x14ac:dyDescent="0.2">
      <c r="A44" s="4">
        <v>1967</v>
      </c>
      <c r="B44" s="5">
        <v>0.287380379414093</v>
      </c>
      <c r="C44" s="5">
        <v>1.0087658937857799E-2</v>
      </c>
      <c r="D44" s="5">
        <v>3.0395136828084601E-2</v>
      </c>
      <c r="E44" s="5">
        <f t="shared" si="0"/>
        <v>0.24940455695190744</v>
      </c>
      <c r="F44" s="5">
        <f t="shared" si="1"/>
        <v>-1.9708437243541654E-2</v>
      </c>
      <c r="G44" s="4"/>
    </row>
    <row r="45" spans="1:7" x14ac:dyDescent="0.2">
      <c r="A45" s="4">
        <v>1968</v>
      </c>
      <c r="B45" s="5">
        <v>0.141415239945543</v>
      </c>
      <c r="C45" s="5">
        <v>4.5350158464528202E-2</v>
      </c>
      <c r="D45" s="5">
        <v>4.71976413637301E-2</v>
      </c>
      <c r="E45" s="5">
        <f t="shared" si="0"/>
        <v>8.9971171496448843E-2</v>
      </c>
      <c r="F45" s="5">
        <f t="shared" si="1"/>
        <v>-1.764216062209556E-3</v>
      </c>
      <c r="G45" s="4"/>
    </row>
    <row r="46" spans="1:7" x14ac:dyDescent="0.2">
      <c r="A46" s="4">
        <v>1969</v>
      </c>
      <c r="B46" s="5">
        <v>-0.10913634292996501</v>
      </c>
      <c r="C46" s="5">
        <v>-7.3664709554374097E-3</v>
      </c>
      <c r="D46" s="5">
        <v>6.19718307390991E-2</v>
      </c>
      <c r="E46" s="5">
        <f t="shared" si="0"/>
        <v>-0.16112308134386022</v>
      </c>
      <c r="F46" s="5">
        <f t="shared" si="1"/>
        <v>-6.5292034767324481E-2</v>
      </c>
      <c r="G46" s="4"/>
    </row>
    <row r="47" spans="1:7" x14ac:dyDescent="0.2">
      <c r="A47" s="4">
        <v>1970</v>
      </c>
      <c r="B47" s="5">
        <v>2.3080887293858198E-5</v>
      </c>
      <c r="C47" s="5">
        <v>0.16858845416212001</v>
      </c>
      <c r="D47" s="5">
        <v>5.5702917489097697E-2</v>
      </c>
      <c r="E47" s="5">
        <f t="shared" si="0"/>
        <v>-5.2741955790208239E-2</v>
      </c>
      <c r="F47" s="5">
        <f t="shared" si="1"/>
        <v>0.10692926466615371</v>
      </c>
      <c r="G47" s="4"/>
    </row>
    <row r="48" spans="1:7" x14ac:dyDescent="0.2">
      <c r="A48" s="4">
        <v>1971</v>
      </c>
      <c r="B48" s="5">
        <v>0.161458204932623</v>
      </c>
      <c r="C48" s="5">
        <v>8.7207047164740398E-2</v>
      </c>
      <c r="D48" s="5">
        <v>3.2663316610456197E-2</v>
      </c>
      <c r="E48" s="5">
        <f t="shared" si="0"/>
        <v>0.12472108406534121</v>
      </c>
      <c r="F48" s="5">
        <f t="shared" si="1"/>
        <v>5.2818503065757083E-2</v>
      </c>
      <c r="G48" s="4"/>
    </row>
    <row r="49" spans="1:7" x14ac:dyDescent="0.2">
      <c r="A49" s="4">
        <v>1972</v>
      </c>
      <c r="B49" s="5">
        <v>0.168371784419832</v>
      </c>
      <c r="C49" s="5">
        <v>5.15956397655866E-2</v>
      </c>
      <c r="D49" s="5">
        <v>3.4063261290109698E-2</v>
      </c>
      <c r="E49" s="5">
        <f t="shared" si="0"/>
        <v>0.12988424224854223</v>
      </c>
      <c r="F49" s="5">
        <f t="shared" si="1"/>
        <v>1.6954841286598965E-2</v>
      </c>
      <c r="G49" s="4"/>
    </row>
    <row r="50" spans="1:7" x14ac:dyDescent="0.2">
      <c r="A50" s="4">
        <v>1973</v>
      </c>
      <c r="B50" s="5">
        <v>-0.18064487899064999</v>
      </c>
      <c r="C50" s="5">
        <v>4.60599921048492E-2</v>
      </c>
      <c r="D50" s="5">
        <v>8.7058823411172395E-2</v>
      </c>
      <c r="E50" s="5">
        <f t="shared" si="0"/>
        <v>-0.24626422842673101</v>
      </c>
      <c r="F50" s="5">
        <f t="shared" si="1"/>
        <v>-3.7715375123555495E-2</v>
      </c>
      <c r="G50" s="4"/>
    </row>
    <row r="51" spans="1:7" x14ac:dyDescent="0.2">
      <c r="A51" s="4">
        <v>1974</v>
      </c>
      <c r="B51" s="5">
        <v>-0.27037303840341098</v>
      </c>
      <c r="C51" s="5">
        <v>5.6897235278207302E-2</v>
      </c>
      <c r="D51" s="5">
        <v>0.123376622489003</v>
      </c>
      <c r="E51" s="5">
        <f t="shared" si="0"/>
        <v>-0.35050547875921145</v>
      </c>
      <c r="F51" s="5">
        <f t="shared" si="1"/>
        <v>-5.9178182881802321E-2</v>
      </c>
      <c r="G51" s="4"/>
    </row>
    <row r="52" spans="1:7" x14ac:dyDescent="0.2">
      <c r="A52" s="4">
        <v>1975</v>
      </c>
      <c r="B52" s="5">
        <v>0.38753363932600299</v>
      </c>
      <c r="C52" s="5">
        <v>7.8311837677696602E-2</v>
      </c>
      <c r="D52" s="5">
        <v>6.9364161685034897E-2</v>
      </c>
      <c r="E52" s="5">
        <f t="shared" si="0"/>
        <v>0.29753145751548016</v>
      </c>
      <c r="F52" s="5">
        <f t="shared" si="1"/>
        <v>8.367286199831625E-3</v>
      </c>
      <c r="G52" s="4"/>
    </row>
    <row r="53" spans="1:7" x14ac:dyDescent="0.2">
      <c r="A53" s="4">
        <v>1976</v>
      </c>
      <c r="B53" s="5">
        <v>0.26761223222616798</v>
      </c>
      <c r="C53" s="5">
        <v>0.12869649806271599</v>
      </c>
      <c r="D53" s="5">
        <v>4.8648650022182098E-2</v>
      </c>
      <c r="E53" s="5">
        <f t="shared" si="0"/>
        <v>0.20880547760143897</v>
      </c>
      <c r="F53" s="5">
        <f t="shared" si="1"/>
        <v>7.6334287979906934E-2</v>
      </c>
      <c r="G53" s="4"/>
    </row>
    <row r="54" spans="1:7" x14ac:dyDescent="0.2">
      <c r="A54" s="4">
        <v>1977</v>
      </c>
      <c r="B54" s="5">
        <v>-4.25961120408163E-2</v>
      </c>
      <c r="C54" s="5">
        <v>1.40617271653316E-2</v>
      </c>
      <c r="D54" s="5">
        <v>6.7010309449677397E-2</v>
      </c>
      <c r="E54" s="5">
        <f t="shared" si="0"/>
        <v>-0.1027229264045485</v>
      </c>
      <c r="F54" s="5">
        <f t="shared" si="1"/>
        <v>-4.962330899281997E-2</v>
      </c>
      <c r="G54" s="4"/>
    </row>
    <row r="55" spans="1:7" x14ac:dyDescent="0.2">
      <c r="A55" s="4">
        <v>1978</v>
      </c>
      <c r="B55" s="5">
        <v>7.4865063121758002E-2</v>
      </c>
      <c r="C55" s="5">
        <v>3.4866844363437503E-2</v>
      </c>
      <c r="D55" s="5">
        <v>9.0177134263450295E-2</v>
      </c>
      <c r="E55" s="5">
        <f t="shared" si="0"/>
        <v>-1.4045489178267867E-2</v>
      </c>
      <c r="F55" s="5">
        <f t="shared" si="1"/>
        <v>-5.0735140337888174E-2</v>
      </c>
      <c r="G55" s="4"/>
    </row>
    <row r="56" spans="1:7" x14ac:dyDescent="0.2">
      <c r="A56" s="4">
        <v>1979</v>
      </c>
      <c r="B56" s="5">
        <v>0.22624287872784701</v>
      </c>
      <c r="C56" s="5">
        <v>4.0938425396521497E-2</v>
      </c>
      <c r="D56" s="5">
        <v>0.13293943662374499</v>
      </c>
      <c r="E56" s="5">
        <f t="shared" si="0"/>
        <v>8.2355189596148293E-2</v>
      </c>
      <c r="F56" s="5">
        <f t="shared" si="1"/>
        <v>-8.1205586329834545E-2</v>
      </c>
      <c r="G56" s="4"/>
    </row>
    <row r="57" spans="1:7" x14ac:dyDescent="0.2">
      <c r="A57" s="4">
        <v>1980</v>
      </c>
      <c r="B57" s="5">
        <v>0.32814336279817702</v>
      </c>
      <c r="C57" s="5">
        <v>3.90932530979178E-2</v>
      </c>
      <c r="D57" s="5">
        <v>0.12516297164818499</v>
      </c>
      <c r="E57" s="5">
        <f t="shared" si="0"/>
        <v>0.18040088081876537</v>
      </c>
      <c r="F57" s="5">
        <f t="shared" si="1"/>
        <v>-7.6495335092825467E-2</v>
      </c>
      <c r="G57" s="4"/>
    </row>
    <row r="58" spans="1:7" x14ac:dyDescent="0.2">
      <c r="A58" s="4">
        <v>1981</v>
      </c>
      <c r="B58" s="5">
        <v>-3.64839543669018E-2</v>
      </c>
      <c r="C58" s="5">
        <v>9.4547100683396001E-2</v>
      </c>
      <c r="D58" s="5">
        <v>8.9223640082521899E-2</v>
      </c>
      <c r="E58" s="5">
        <f t="shared" si="0"/>
        <v>-0.11541027005243831</v>
      </c>
      <c r="F58" s="5">
        <f t="shared" si="1"/>
        <v>4.8873898848456054E-3</v>
      </c>
      <c r="G58" s="4"/>
    </row>
    <row r="59" spans="1:7" x14ac:dyDescent="0.2">
      <c r="A59" s="4">
        <v>1982</v>
      </c>
      <c r="B59" s="5">
        <v>0.210005550880346</v>
      </c>
      <c r="C59" s="5">
        <v>0.29096542559245597</v>
      </c>
      <c r="D59" s="5">
        <v>3.8297870957339997E-2</v>
      </c>
      <c r="E59" s="5">
        <f t="shared" si="0"/>
        <v>0.16537420014613602</v>
      </c>
      <c r="F59" s="5">
        <f t="shared" si="1"/>
        <v>0.24334785007519</v>
      </c>
      <c r="G59" s="4"/>
    </row>
    <row r="60" spans="1:7" x14ac:dyDescent="0.2">
      <c r="A60" s="4">
        <v>1983</v>
      </c>
      <c r="B60" s="5">
        <v>0.21975445260350199</v>
      </c>
      <c r="C60" s="5">
        <v>7.4062319163704399E-2</v>
      </c>
      <c r="D60" s="5">
        <v>3.7909836648705397E-2</v>
      </c>
      <c r="E60" s="5">
        <f t="shared" si="0"/>
        <v>0.17520270984419284</v>
      </c>
      <c r="F60" s="5">
        <f t="shared" si="1"/>
        <v>3.4832006826075901E-2</v>
      </c>
      <c r="G60" s="4"/>
    </row>
    <row r="61" spans="1:7" x14ac:dyDescent="0.2">
      <c r="A61" s="4">
        <v>1984</v>
      </c>
      <c r="B61" s="5">
        <v>4.5110283772245199E-2</v>
      </c>
      <c r="C61" s="5">
        <v>0.140183687945132</v>
      </c>
      <c r="D61" s="5">
        <v>3.9486672625571401E-2</v>
      </c>
      <c r="E61" s="5">
        <f t="shared" si="0"/>
        <v>5.4099886941980646E-3</v>
      </c>
      <c r="F61" s="5">
        <f t="shared" si="1"/>
        <v>9.6871867597125183E-2</v>
      </c>
      <c r="G61" s="4"/>
    </row>
    <row r="62" spans="1:7" x14ac:dyDescent="0.2">
      <c r="A62" s="4">
        <v>1985</v>
      </c>
      <c r="B62" s="5">
        <v>0.321681998492923</v>
      </c>
      <c r="C62" s="5">
        <v>0.203312895783437</v>
      </c>
      <c r="D62" s="5">
        <v>3.7986705063250498E-2</v>
      </c>
      <c r="E62" s="5">
        <f t="shared" si="0"/>
        <v>0.27331303189705602</v>
      </c>
      <c r="F62" s="5">
        <f t="shared" si="1"/>
        <v>0.15927582686149355</v>
      </c>
      <c r="G62" s="4"/>
    </row>
    <row r="63" spans="1:7" x14ac:dyDescent="0.2">
      <c r="A63" s="4">
        <v>1986</v>
      </c>
      <c r="B63" s="5">
        <v>0.16190492119984301</v>
      </c>
      <c r="C63" s="5">
        <v>0.15139306132330799</v>
      </c>
      <c r="D63" s="5">
        <v>1.09789573413721E-2</v>
      </c>
      <c r="E63" s="5">
        <f t="shared" si="0"/>
        <v>0.14928694881579863</v>
      </c>
      <c r="F63" s="5">
        <f t="shared" si="1"/>
        <v>0.13888924488714438</v>
      </c>
      <c r="G63" s="4"/>
    </row>
    <row r="64" spans="1:7" x14ac:dyDescent="0.2">
      <c r="A64" s="4">
        <v>1987</v>
      </c>
      <c r="B64" s="5">
        <v>1.67012168271128E-2</v>
      </c>
      <c r="C64" s="5">
        <v>2.9039562195688699E-2</v>
      </c>
      <c r="D64" s="5">
        <v>4.4343892722268803E-2</v>
      </c>
      <c r="E64" s="5">
        <f t="shared" si="0"/>
        <v>-2.646894005680489E-2</v>
      </c>
      <c r="F64" s="5">
        <f t="shared" si="1"/>
        <v>-1.4654493250002787E-2</v>
      </c>
      <c r="G64" s="4"/>
    </row>
    <row r="65" spans="1:7" x14ac:dyDescent="0.2">
      <c r="A65" s="4">
        <v>1988</v>
      </c>
      <c r="B65" s="5">
        <v>0.18027911967169999</v>
      </c>
      <c r="C65" s="5">
        <v>6.1020123546518902E-2</v>
      </c>
      <c r="D65" s="5">
        <v>4.4194107121963797E-2</v>
      </c>
      <c r="E65" s="5">
        <f t="shared" si="0"/>
        <v>0.13032539795193565</v>
      </c>
      <c r="F65" s="5">
        <f t="shared" si="1"/>
        <v>1.6113877975170166E-2</v>
      </c>
      <c r="G65" s="4"/>
    </row>
    <row r="66" spans="1:7" x14ac:dyDescent="0.2">
      <c r="A66" s="4">
        <v>1989</v>
      </c>
      <c r="B66" s="5">
        <v>0.28863511170143002</v>
      </c>
      <c r="C66" s="5">
        <v>0.13287491465425699</v>
      </c>
      <c r="D66" s="5">
        <v>4.6473028146599302E-2</v>
      </c>
      <c r="E66" s="5">
        <f t="shared" si="0"/>
        <v>0.23140785958308197</v>
      </c>
      <c r="F66" s="5">
        <f t="shared" si="1"/>
        <v>8.2564848002516955E-2</v>
      </c>
      <c r="G66" s="4"/>
    </row>
    <row r="67" spans="1:7" x14ac:dyDescent="0.2">
      <c r="A67" s="4">
        <v>1990</v>
      </c>
      <c r="B67" s="5">
        <v>-5.95848076704465E-2</v>
      </c>
      <c r="C67" s="5">
        <v>9.7300742643056104E-2</v>
      </c>
      <c r="D67" s="5">
        <v>6.1062650165860002E-2</v>
      </c>
      <c r="E67" s="5">
        <f t="shared" si="0"/>
        <v>-0.11370436780283188</v>
      </c>
      <c r="F67" s="5">
        <f t="shared" si="1"/>
        <v>3.4152641666853167E-2</v>
      </c>
      <c r="G67" s="4"/>
    </row>
    <row r="68" spans="1:7" x14ac:dyDescent="0.2">
      <c r="A68" s="4">
        <v>1991</v>
      </c>
      <c r="B68" s="5">
        <v>0.34666940069781899</v>
      </c>
      <c r="C68" s="5">
        <v>0.15462086244678799</v>
      </c>
      <c r="D68" s="5">
        <v>3.0642750812225599E-2</v>
      </c>
      <c r="E68" s="5">
        <f t="shared" ref="E68:E100" si="2">IF($E$1="Nominal",B68,IF($E$1="Real",((1+B68)/(1+$D68))-1,"error"))</f>
        <v>0.30663064348586389</v>
      </c>
      <c r="F68" s="5">
        <f t="shared" ref="F68:F100" si="3">IF($E$1="Nominal",C68,IF($E$1="Real",((1+C68)/(1+$D68))-1,"error"))</f>
        <v>0.12029203284732581</v>
      </c>
      <c r="G68" s="4"/>
    </row>
    <row r="69" spans="1:7" x14ac:dyDescent="0.2">
      <c r="A69" s="4">
        <v>1992</v>
      </c>
      <c r="B69" s="5">
        <v>9.7974132108277906E-2</v>
      </c>
      <c r="C69" s="5">
        <v>7.1902146315206805E-2</v>
      </c>
      <c r="D69" s="5">
        <v>2.9006525758953398E-2</v>
      </c>
      <c r="E69" s="5">
        <f t="shared" si="2"/>
        <v>6.7023487823322458E-2</v>
      </c>
      <c r="F69" s="5">
        <f t="shared" si="3"/>
        <v>4.168644171096525E-2</v>
      </c>
      <c r="G69" s="4"/>
    </row>
    <row r="70" spans="1:7" x14ac:dyDescent="0.2">
      <c r="A70" s="4">
        <v>1993</v>
      </c>
      <c r="B70" s="5">
        <v>0.111415475893184</v>
      </c>
      <c r="C70" s="5">
        <v>0.112397284529764</v>
      </c>
      <c r="D70" s="5">
        <v>2.74841427157018E-2</v>
      </c>
      <c r="E70" s="5">
        <f t="shared" si="2"/>
        <v>8.1686256447371264E-2</v>
      </c>
      <c r="F70" s="5">
        <f t="shared" si="3"/>
        <v>8.2641802713988133E-2</v>
      </c>
      <c r="G70" s="4"/>
    </row>
    <row r="71" spans="1:7" x14ac:dyDescent="0.2">
      <c r="A71" s="4">
        <v>1994</v>
      </c>
      <c r="B71" s="5">
        <v>-6.0496738731197197E-4</v>
      </c>
      <c r="C71" s="5">
        <v>-5.1438221884630903E-2</v>
      </c>
      <c r="D71" s="5">
        <v>2.6748973036700301E-2</v>
      </c>
      <c r="E71" s="5">
        <f t="shared" si="2"/>
        <v>-2.6641312669746897E-2</v>
      </c>
      <c r="F71" s="5">
        <f t="shared" si="3"/>
        <v>-7.6150253834767145E-2</v>
      </c>
      <c r="G71" s="4"/>
    </row>
    <row r="72" spans="1:7" x14ac:dyDescent="0.2">
      <c r="A72" s="4">
        <v>1995</v>
      </c>
      <c r="B72" s="5">
        <v>0.36793427543747997</v>
      </c>
      <c r="C72" s="5">
        <v>0.16801516285502199</v>
      </c>
      <c r="D72" s="5">
        <v>2.5384103494005002E-2</v>
      </c>
      <c r="E72" s="5">
        <f t="shared" si="2"/>
        <v>0.33407010190252828</v>
      </c>
      <c r="F72" s="5">
        <f t="shared" si="3"/>
        <v>0.13910012733277255</v>
      </c>
      <c r="G72" s="4"/>
    </row>
    <row r="73" spans="1:7" x14ac:dyDescent="0.2">
      <c r="A73" s="4">
        <v>1996</v>
      </c>
      <c r="B73" s="5">
        <v>0.213535559764049</v>
      </c>
      <c r="C73" s="5">
        <v>2.09920776188568E-2</v>
      </c>
      <c r="D73" s="5">
        <v>3.3224756826184101E-2</v>
      </c>
      <c r="E73" s="5">
        <f t="shared" si="2"/>
        <v>0.17451266217404227</v>
      </c>
      <c r="F73" s="5">
        <f t="shared" si="3"/>
        <v>-1.1839320657494823E-2</v>
      </c>
      <c r="G73" s="4"/>
    </row>
    <row r="74" spans="1:7" x14ac:dyDescent="0.2">
      <c r="A74" s="4">
        <v>1997</v>
      </c>
      <c r="B74" s="5">
        <v>0.31384158139117102</v>
      </c>
      <c r="C74" s="5">
        <v>8.3811095342027894E-2</v>
      </c>
      <c r="D74" s="5">
        <v>1.7023960492299501E-2</v>
      </c>
      <c r="E74" s="5">
        <f t="shared" si="2"/>
        <v>0.29184919178816027</v>
      </c>
      <c r="F74" s="5">
        <f t="shared" si="3"/>
        <v>6.5669185234730865E-2</v>
      </c>
      <c r="G74" s="4"/>
    </row>
    <row r="75" spans="1:7" x14ac:dyDescent="0.2">
      <c r="A75" s="4">
        <v>1998</v>
      </c>
      <c r="B75" s="5">
        <v>0.242990850446515</v>
      </c>
      <c r="C75" s="5">
        <v>0.10205359025243201</v>
      </c>
      <c r="D75" s="5">
        <v>1.6119032673253202E-2</v>
      </c>
      <c r="E75" s="5">
        <f t="shared" si="2"/>
        <v>0.22327287500598914</v>
      </c>
      <c r="F75" s="5">
        <f t="shared" si="3"/>
        <v>8.4571349237596793E-2</v>
      </c>
      <c r="G75" s="4"/>
    </row>
    <row r="76" spans="1:7" x14ac:dyDescent="0.2">
      <c r="A76" s="4">
        <v>1999</v>
      </c>
      <c r="B76" s="5">
        <v>0.25219670346088102</v>
      </c>
      <c r="C76" s="5">
        <v>-1.7706553180287202E-2</v>
      </c>
      <c r="D76" s="5">
        <v>2.68456374591295E-2</v>
      </c>
      <c r="E76" s="5">
        <f t="shared" si="2"/>
        <v>0.21945953489111547</v>
      </c>
      <c r="F76" s="5">
        <f t="shared" si="3"/>
        <v>-4.3387427490716668E-2</v>
      </c>
      <c r="G76" s="4"/>
    </row>
    <row r="77" spans="1:7" x14ac:dyDescent="0.2">
      <c r="A77" s="4">
        <v>2000</v>
      </c>
      <c r="B77" s="5">
        <v>-0.114169402931887</v>
      </c>
      <c r="C77" s="5">
        <v>0.125921604121491</v>
      </c>
      <c r="D77" s="5">
        <v>3.3868091965401498E-2</v>
      </c>
      <c r="E77" s="5">
        <f t="shared" si="2"/>
        <v>-0.14318799085468115</v>
      </c>
      <c r="F77" s="5">
        <f t="shared" si="3"/>
        <v>8.9037966130760537E-2</v>
      </c>
      <c r="G77" s="4"/>
    </row>
    <row r="78" spans="1:7" x14ac:dyDescent="0.2">
      <c r="A78" s="4">
        <v>2001</v>
      </c>
      <c r="B78" s="5">
        <v>-0.11147860194843399</v>
      </c>
      <c r="C78" s="5">
        <v>7.6192163209043401E-2</v>
      </c>
      <c r="D78" s="5">
        <v>1.55172411088402E-2</v>
      </c>
      <c r="E78" s="5">
        <f t="shared" si="2"/>
        <v>-0.12505532935965502</v>
      </c>
      <c r="F78" s="5">
        <f t="shared" si="3"/>
        <v>5.974780106534916E-2</v>
      </c>
      <c r="G78" s="4"/>
    </row>
    <row r="79" spans="1:7" x14ac:dyDescent="0.2">
      <c r="A79" s="4">
        <v>2002</v>
      </c>
      <c r="B79" s="5">
        <v>-0.21148273091035399</v>
      </c>
      <c r="C79" s="5">
        <v>0.12933525300975299</v>
      </c>
      <c r="D79" s="5">
        <v>2.3769101363726501E-2</v>
      </c>
      <c r="E79" s="5">
        <f t="shared" si="2"/>
        <v>-0.22978993208596532</v>
      </c>
      <c r="F79" s="5">
        <f t="shared" si="3"/>
        <v>0.10311519609783648</v>
      </c>
      <c r="G79" s="4"/>
    </row>
    <row r="80" spans="1:7" x14ac:dyDescent="0.2">
      <c r="A80" s="4">
        <v>2003</v>
      </c>
      <c r="B80" s="5">
        <v>0.31622371291407603</v>
      </c>
      <c r="C80" s="5">
        <v>2.39580186985184E-2</v>
      </c>
      <c r="D80" s="5">
        <v>1.8794913632853402E-2</v>
      </c>
      <c r="E80" s="5">
        <f t="shared" si="2"/>
        <v>0.29194177876354055</v>
      </c>
      <c r="F80" s="5">
        <f t="shared" si="3"/>
        <v>5.0678551655252146E-3</v>
      </c>
      <c r="G80" s="4"/>
    </row>
    <row r="81" spans="1:7" x14ac:dyDescent="0.2">
      <c r="A81" s="4">
        <v>2004</v>
      </c>
      <c r="B81" s="5">
        <v>0.119718370038203</v>
      </c>
      <c r="C81" s="5">
        <v>2.2534362734376399E-2</v>
      </c>
      <c r="D81" s="5">
        <v>3.2555615403559598E-2</v>
      </c>
      <c r="E81" s="5">
        <f t="shared" si="2"/>
        <v>8.4414585843472612E-2</v>
      </c>
      <c r="F81" s="5">
        <f t="shared" si="3"/>
        <v>-9.7052909496468942E-3</v>
      </c>
      <c r="G81" s="4"/>
    </row>
    <row r="82" spans="1:7" x14ac:dyDescent="0.2">
      <c r="A82" s="4">
        <v>2005</v>
      </c>
      <c r="B82" s="5">
        <v>6.1641627638059797E-2</v>
      </c>
      <c r="C82" s="5">
        <v>1.36191886343655E-2</v>
      </c>
      <c r="D82" s="5">
        <v>3.4156592282870803E-2</v>
      </c>
      <c r="E82" s="5">
        <f t="shared" si="2"/>
        <v>2.6577247159945694E-2</v>
      </c>
      <c r="F82" s="5">
        <f t="shared" si="3"/>
        <v>-1.9859084979741426E-2</v>
      </c>
      <c r="G82" s="4"/>
    </row>
    <row r="83" spans="1:7" x14ac:dyDescent="0.2">
      <c r="A83" s="4">
        <v>2006</v>
      </c>
      <c r="B83" s="5">
        <v>0.154815662998423</v>
      </c>
      <c r="C83" s="5">
        <v>3.1428273383618602E-2</v>
      </c>
      <c r="D83" s="5">
        <v>2.5406505638957601E-2</v>
      </c>
      <c r="E83" s="5">
        <f t="shared" si="2"/>
        <v>0.12620278557607456</v>
      </c>
      <c r="F83" s="5">
        <f t="shared" si="3"/>
        <v>5.8725663544612061E-3</v>
      </c>
      <c r="G83" s="4"/>
    </row>
    <row r="84" spans="1:7" x14ac:dyDescent="0.2">
      <c r="A84" s="4">
        <v>2007</v>
      </c>
      <c r="B84" s="5">
        <v>5.8111104850151502E-2</v>
      </c>
      <c r="C84" s="5">
        <v>0.10052723055318</v>
      </c>
      <c r="D84" s="5">
        <v>4.0812686607337299E-2</v>
      </c>
      <c r="E84" s="5">
        <f t="shared" si="2"/>
        <v>1.6620107023484376E-2</v>
      </c>
      <c r="F84" s="5">
        <f t="shared" si="3"/>
        <v>5.7372997768205369E-2</v>
      </c>
      <c r="G84" s="4"/>
    </row>
    <row r="85" spans="1:7" x14ac:dyDescent="0.2">
      <c r="A85" s="4">
        <v>2008</v>
      </c>
      <c r="B85" s="5">
        <v>-0.36705733918016797</v>
      </c>
      <c r="C85" s="5">
        <v>0.13106627708483301</v>
      </c>
      <c r="D85" s="5">
        <v>9.14128169101858E-4</v>
      </c>
      <c r="E85" s="5">
        <f t="shared" si="2"/>
        <v>-0.36763540147282436</v>
      </c>
      <c r="F85" s="5">
        <f t="shared" si="3"/>
        <v>0.13003328182988971</v>
      </c>
      <c r="G85" s="4"/>
    </row>
    <row r="86" spans="1:7" x14ac:dyDescent="0.2">
      <c r="A86" s="4">
        <v>2009</v>
      </c>
      <c r="B86" s="5">
        <v>0.28820199567596599</v>
      </c>
      <c r="C86" s="5">
        <v>-2.40369863162039E-2</v>
      </c>
      <c r="D86" s="5">
        <v>2.72133097848841E-2</v>
      </c>
      <c r="E86" s="5">
        <f t="shared" si="2"/>
        <v>0.25407447840189823</v>
      </c>
      <c r="F86" s="5">
        <f t="shared" si="3"/>
        <v>-4.9892554557943503E-2</v>
      </c>
      <c r="G86" s="4"/>
    </row>
    <row r="87" spans="1:7" x14ac:dyDescent="0.2">
      <c r="A87" s="4">
        <v>2010</v>
      </c>
      <c r="B87" s="5">
        <v>0.17733987539361601</v>
      </c>
      <c r="C87" s="5">
        <v>7.1171715316882003E-2</v>
      </c>
      <c r="D87" s="5">
        <v>1.4957234928153301E-2</v>
      </c>
      <c r="E87" s="5">
        <f t="shared" si="2"/>
        <v>0.1599896378658332</v>
      </c>
      <c r="F87" s="5">
        <f t="shared" si="3"/>
        <v>5.5386058105894476E-2</v>
      </c>
      <c r="G87" s="4"/>
    </row>
    <row r="88" spans="1:7" x14ac:dyDescent="0.2">
      <c r="A88" s="4">
        <v>2011</v>
      </c>
      <c r="B88" s="5">
        <v>7.7249559300418599E-3</v>
      </c>
      <c r="C88" s="5">
        <v>8.8108253339193907E-2</v>
      </c>
      <c r="D88" s="5">
        <v>2.96241900299823E-2</v>
      </c>
      <c r="E88" s="5">
        <f t="shared" si="2"/>
        <v>-2.1269152679195269E-2</v>
      </c>
      <c r="F88" s="5">
        <f t="shared" si="3"/>
        <v>5.6801368766898008E-2</v>
      </c>
      <c r="G88" s="4"/>
    </row>
    <row r="89" spans="1:7" x14ac:dyDescent="0.2">
      <c r="A89" s="4">
        <v>2012</v>
      </c>
      <c r="B89" s="5">
        <v>0.161618155254867</v>
      </c>
      <c r="C89" s="5">
        <v>2.38462175207859E-2</v>
      </c>
      <c r="D89" s="5">
        <v>1.7410224582156599E-2</v>
      </c>
      <c r="E89" s="5">
        <f t="shared" si="2"/>
        <v>0.14174020192487813</v>
      </c>
      <c r="F89" s="5">
        <f t="shared" si="3"/>
        <v>6.3258583245244804E-3</v>
      </c>
      <c r="G89" s="4"/>
    </row>
    <row r="90" spans="1:7" x14ac:dyDescent="0.2">
      <c r="A90" s="4">
        <v>2013</v>
      </c>
      <c r="B90" s="5">
        <v>0.35169544390455698</v>
      </c>
      <c r="C90" s="5">
        <v>-2.0146951547214201E-2</v>
      </c>
      <c r="D90" s="5">
        <v>1.5017358409800801E-2</v>
      </c>
      <c r="E90" s="5">
        <f t="shared" si="2"/>
        <v>0.33169687464480435</v>
      </c>
      <c r="F90" s="5">
        <f t="shared" si="3"/>
        <v>-3.464404787333486E-2</v>
      </c>
      <c r="G90" s="4"/>
    </row>
    <row r="91" spans="1:7" x14ac:dyDescent="0.2">
      <c r="A91" s="4">
        <v>2014</v>
      </c>
      <c r="B91" s="5">
        <v>0.116460891628217</v>
      </c>
      <c r="C91" s="5">
        <v>2.99609440051831E-2</v>
      </c>
      <c r="D91" s="5">
        <v>7.5649329781717397E-3</v>
      </c>
      <c r="E91" s="5">
        <f t="shared" si="2"/>
        <v>0.10807835315205883</v>
      </c>
      <c r="F91" s="5">
        <f t="shared" si="3"/>
        <v>2.2227858765204278E-2</v>
      </c>
      <c r="G91" s="4"/>
    </row>
    <row r="92" spans="1:7" x14ac:dyDescent="0.2">
      <c r="A92" s="4">
        <v>2015</v>
      </c>
      <c r="B92" s="5">
        <v>-4.5383305179248499E-3</v>
      </c>
      <c r="C92" s="5">
        <v>1.79163100738342E-2</v>
      </c>
      <c r="D92" s="5">
        <v>7.2951988950771297E-3</v>
      </c>
      <c r="E92" s="5">
        <f t="shared" si="2"/>
        <v>-1.1747826680780782E-2</v>
      </c>
      <c r="F92" s="5">
        <f t="shared" si="3"/>
        <v>1.0544189221201039E-2</v>
      </c>
      <c r="G92" s="4"/>
    </row>
    <row r="93" spans="1:7" x14ac:dyDescent="0.2">
      <c r="A93" s="4">
        <v>2016</v>
      </c>
      <c r="B93" s="5">
        <v>0.135817182657445</v>
      </c>
      <c r="C93" s="5">
        <v>1.9227577338926299E-2</v>
      </c>
      <c r="D93" s="5">
        <v>2.0746221701818401E-2</v>
      </c>
      <c r="E93" s="5">
        <f t="shared" si="2"/>
        <v>0.11273219386869426</v>
      </c>
      <c r="F93" s="5">
        <f t="shared" si="3"/>
        <v>-1.4877785786560072E-3</v>
      </c>
      <c r="G93" s="4"/>
    </row>
    <row r="94" spans="1:7" x14ac:dyDescent="0.2">
      <c r="A94" s="4">
        <v>2017</v>
      </c>
      <c r="B94" s="5">
        <v>0.21053658535963399</v>
      </c>
      <c r="C94" s="5">
        <v>1.6352196814880999E-2</v>
      </c>
      <c r="D94" s="5">
        <v>2.10908248352095E-2</v>
      </c>
      <c r="E94" s="5">
        <f t="shared" si="2"/>
        <v>0.18553272237560114</v>
      </c>
      <c r="F94" s="5">
        <f t="shared" si="3"/>
        <v>-4.6407507589673047E-3</v>
      </c>
      <c r="G94" s="4"/>
    </row>
    <row r="95" spans="1:7" x14ac:dyDescent="0.2">
      <c r="A95" s="4">
        <v>2018</v>
      </c>
      <c r="B95" s="5">
        <v>-5.0221247300661097E-2</v>
      </c>
      <c r="C95" s="5">
        <v>1.15991013656835E-2</v>
      </c>
      <c r="D95" s="5">
        <v>1.9101588678388699E-2</v>
      </c>
      <c r="E95" s="5">
        <f t="shared" si="2"/>
        <v>-6.8023479454045854E-2</v>
      </c>
      <c r="F95" s="5">
        <f t="shared" si="3"/>
        <v>-7.3618640143959801E-3</v>
      </c>
      <c r="G95" s="4"/>
    </row>
    <row r="96" spans="1:7" x14ac:dyDescent="0.2">
      <c r="A96" s="4">
        <v>2019</v>
      </c>
      <c r="B96" s="5">
        <v>0.30370303349952499</v>
      </c>
      <c r="C96" s="5">
        <v>6.6675043743929199E-2</v>
      </c>
      <c r="D96" s="5">
        <v>2.2851297603887301E-2</v>
      </c>
      <c r="E96" s="5">
        <f t="shared" si="2"/>
        <v>0.27457728855949615</v>
      </c>
      <c r="F96" s="5">
        <f t="shared" si="3"/>
        <v>4.2844689391999147E-2</v>
      </c>
      <c r="G96" s="4"/>
    </row>
    <row r="97" spans="1:7" x14ac:dyDescent="0.2">
      <c r="A97" s="4">
        <v>2020</v>
      </c>
      <c r="B97" s="5">
        <v>0.23452024605407101</v>
      </c>
      <c r="C97" s="5">
        <v>7.2533125743043297E-2</v>
      </c>
      <c r="D97" s="5">
        <v>1.36200548537357E-2</v>
      </c>
      <c r="E97" s="5">
        <f t="shared" si="2"/>
        <v>0.21793194613953348</v>
      </c>
      <c r="F97" s="5">
        <f t="shared" si="3"/>
        <v>5.812145350439879E-2</v>
      </c>
      <c r="G97" s="4"/>
    </row>
    <row r="98" spans="1:7" x14ac:dyDescent="0.2">
      <c r="A98" s="4">
        <v>2021</v>
      </c>
      <c r="B98" s="5">
        <v>0.23971291670181599</v>
      </c>
      <c r="C98" s="5">
        <v>-3.3537910234368903E-2</v>
      </c>
      <c r="D98" s="5">
        <v>7.0364028876167106E-2</v>
      </c>
      <c r="E98" s="5">
        <f t="shared" si="2"/>
        <v>0.15821616128435978</v>
      </c>
      <c r="F98" s="5">
        <f t="shared" si="3"/>
        <v>-9.7071590886353198E-2</v>
      </c>
      <c r="G98" s="4"/>
    </row>
    <row r="99" spans="1:7" x14ac:dyDescent="0.2">
      <c r="A99" s="4">
        <v>2022</v>
      </c>
      <c r="B99" s="5">
        <v>-0.19766985898289999</v>
      </c>
      <c r="C99" s="5">
        <v>-9.3562229491576596E-2</v>
      </c>
      <c r="D99" s="5">
        <v>6.45440133153104E-2</v>
      </c>
      <c r="E99" s="5">
        <f t="shared" si="2"/>
        <v>-0.24631567038886204</v>
      </c>
      <c r="F99" s="5">
        <f t="shared" si="3"/>
        <v>-0.14852015588768053</v>
      </c>
      <c r="G99" s="4"/>
    </row>
    <row r="100" spans="1:7" x14ac:dyDescent="0.2">
      <c r="A100" s="4">
        <v>2023</v>
      </c>
      <c r="B100" s="5">
        <v>0.266175744835143</v>
      </c>
      <c r="C100" s="5">
        <v>2.9047124102192099E-2</v>
      </c>
      <c r="D100" s="5">
        <v>3.3521228451896597E-2</v>
      </c>
      <c r="E100" s="5">
        <f t="shared" si="2"/>
        <v>0.22510859958990648</v>
      </c>
      <c r="F100" s="5">
        <f t="shared" si="3"/>
        <v>-4.3289912452076917E-3</v>
      </c>
      <c r="G100" s="4"/>
    </row>
    <row r="102" spans="1:7" x14ac:dyDescent="0.2">
      <c r="A102" s="34" t="s">
        <v>19</v>
      </c>
      <c r="E102" s="3">
        <f>AVERAGE(E3:E100)</f>
        <v>8.78946905151749E-2</v>
      </c>
      <c r="F102" s="3">
        <f>AVERAGE(F3:F100)</f>
        <v>2.0789181987014162E-2</v>
      </c>
      <c r="G102" s="4"/>
    </row>
    <row r="103" spans="1:7" x14ac:dyDescent="0.2">
      <c r="A103" s="34" t="s">
        <v>1</v>
      </c>
      <c r="E103" s="5">
        <f>STDEV(E3:E100)</f>
        <v>0.19728896248149491</v>
      </c>
      <c r="F103" s="5">
        <f>STDEV(F3:F100)</f>
        <v>6.792686974887728E-2</v>
      </c>
      <c r="G103" s="4"/>
    </row>
    <row r="104" spans="1:7" x14ac:dyDescent="0.2">
      <c r="A104" s="34" t="s">
        <v>20</v>
      </c>
      <c r="E104" s="50">
        <f>CORREL(E3:E100,F3:F100)</f>
        <v>9.0500089274729134E-2</v>
      </c>
      <c r="F104" s="50"/>
      <c r="G104" s="4"/>
    </row>
  </sheetData>
  <mergeCells count="3">
    <mergeCell ref="E104:F104"/>
    <mergeCell ref="B1:D1"/>
    <mergeCell ref="E1:F1"/>
  </mergeCells>
  <phoneticPr fontId="3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B40FBE26C40548A6F46C0C2CA327FA" ma:contentTypeVersion="15" ma:contentTypeDescription="Create a new document." ma:contentTypeScope="" ma:versionID="008270a193c9facabe5fd2c6e35d1dd0">
  <xsd:schema xmlns:xsd="http://www.w3.org/2001/XMLSchema" xmlns:xs="http://www.w3.org/2001/XMLSchema" xmlns:p="http://schemas.microsoft.com/office/2006/metadata/properties" xmlns:ns2="8665a04b-0d20-4188-97eb-caad89c0a909" xmlns:ns3="15eb2830-bfce-4423-8be1-da20c46b52ef" targetNamespace="http://schemas.microsoft.com/office/2006/metadata/properties" ma:root="true" ma:fieldsID="7bc9e00246251faa3b0242d937027018" ns2:_="" ns3:_="">
    <xsd:import namespace="8665a04b-0d20-4188-97eb-caad89c0a909"/>
    <xsd:import namespace="15eb2830-bfce-4423-8be1-da20c46b52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5a04b-0d20-4188-97eb-caad89c0a9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aaa6864-ec5d-4626-9dcc-cf47e74444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b2830-bfce-4423-8be1-da20c46b52ef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788d192b-1a7d-465a-b766-5e20d9bbca38}" ma:internalName="TaxCatchAll" ma:showField="CatchAllData" ma:web="15eb2830-bfce-4423-8be1-da20c46b52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5eb2830-bfce-4423-8be1-da20c46b52ef" xsi:nil="true"/>
    <lcf76f155ced4ddcb4097134ff3c332f xmlns="8665a04b-0d20-4188-97eb-caad89c0a90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DD8B323-8529-4847-9BC5-C2A32BF81E21}"/>
</file>

<file path=customXml/itemProps2.xml><?xml version="1.0" encoding="utf-8"?>
<ds:datastoreItem xmlns:ds="http://schemas.openxmlformats.org/officeDocument/2006/customXml" ds:itemID="{AB8F43A6-459F-4C5B-B875-3D97F0DB3C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D5F889-3874-46C7-8BFB-DAC03E445807}">
  <ds:schemaRefs>
    <ds:schemaRef ds:uri="http://schemas.microsoft.com/office/2006/metadata/properties"/>
    <ds:schemaRef ds:uri="http://schemas.microsoft.com/office/infopath/2007/PartnerControls"/>
    <ds:schemaRef ds:uri="15eb2830-bfce-4423-8be1-da20c46b52ef"/>
    <ds:schemaRef ds:uri="8665a04b-0d20-4188-97eb-caad89c0a90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Efficient Frontier</vt:lpstr>
      <vt:lpstr>Market Data</vt:lpstr>
      <vt:lpstr>'Efficient Frontier'!Print_Area</vt:lpstr>
    </vt:vector>
  </TitlesOfParts>
  <Company>Financial Architects,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E. Hultstrom</dc:creator>
  <cp:lastModifiedBy>David Hultstrom</cp:lastModifiedBy>
  <cp:lastPrinted>2010-04-05T15:35:53Z</cp:lastPrinted>
  <dcterms:created xsi:type="dcterms:W3CDTF">2010-03-22T15:40:34Z</dcterms:created>
  <dcterms:modified xsi:type="dcterms:W3CDTF">2024-03-12T18:59:29Z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0x010100A7B40FBE26C40548A6F46C0C2CA327FA</vt:lpwstr>
  </property>
  <property fmtid="{D5CDD505-2E9C-101B-9397-08002B2CF9AE}" pid="3" name="MediaServiceImageTags">
    <vt:lpwstr/>
  </property>
</Properties>
</file>